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60" activeTab="0"/>
  </bookViews>
  <sheets>
    <sheet name="取りまとめシート" sheetId="1" r:id="rId1"/>
    <sheet name="男子申込(形・組手共通)" sheetId="2" r:id="rId2"/>
    <sheet name="女子申込(形・組手共通)" sheetId="3" r:id="rId3"/>
    <sheet name="男子団体組手申込" sheetId="4" r:id="rId4"/>
    <sheet name="女子団体組手申込" sheetId="5" r:id="rId5"/>
  </sheets>
  <definedNames>
    <definedName name="_xlfn.ANCHORARRAY" hidden="1">#NAME?</definedName>
  </definedNames>
  <calcPr fullCalcOnLoad="1"/>
</workbook>
</file>

<file path=xl/comments1.xml><?xml version="1.0" encoding="utf-8"?>
<comments xmlns="http://schemas.openxmlformats.org/spreadsheetml/2006/main">
  <authors>
    <author>taka</author>
  </authors>
  <commentList>
    <comment ref="C7" authorId="0">
      <text>
        <r>
          <rPr>
            <b/>
            <sz val="9"/>
            <rFont val="ＭＳ Ｐゴシック"/>
            <family val="3"/>
          </rPr>
          <t>プルダウンで選択</t>
        </r>
      </text>
    </comment>
    <comment ref="F5" authorId="0">
      <text>
        <r>
          <rPr>
            <b/>
            <sz val="9"/>
            <rFont val="ＭＳ Ｐゴシック"/>
            <family val="3"/>
          </rPr>
          <t>　〇/〇で入力すると自動変換されます。
　申込ファイルの送信は送金終了後に行ってください。参加費が期限内に送金されない場合出場できません。</t>
        </r>
      </text>
    </comment>
  </commentList>
</comments>
</file>

<file path=xl/sharedStrings.xml><?xml version="1.0" encoding="utf-8"?>
<sst xmlns="http://schemas.openxmlformats.org/spreadsheetml/2006/main" count="215" uniqueCount="110">
  <si>
    <t>学年</t>
  </si>
  <si>
    <t>氏　　名</t>
  </si>
  <si>
    <t>参加種目</t>
  </si>
  <si>
    <t>形</t>
  </si>
  <si>
    <t>組手</t>
  </si>
  <si>
    <t>小学１年</t>
  </si>
  <si>
    <t>小学２年</t>
  </si>
  <si>
    <t>小学３年</t>
  </si>
  <si>
    <t>小学４年</t>
  </si>
  <si>
    <t>小学５年</t>
  </si>
  <si>
    <t>小学６年</t>
  </si>
  <si>
    <t>学年</t>
  </si>
  <si>
    <t>参加人数表（男子）</t>
  </si>
  <si>
    <t>番号</t>
  </si>
  <si>
    <t>〇</t>
  </si>
  <si>
    <t>－</t>
  </si>
  <si>
    <t>団体名</t>
  </si>
  <si>
    <t>申込責任者</t>
  </si>
  <si>
    <t>参加人数表（女子）</t>
  </si>
  <si>
    <t>広告協賛</t>
  </si>
  <si>
    <t>参加費</t>
  </si>
  <si>
    <t>送金金額</t>
  </si>
  <si>
    <t>送金日</t>
  </si>
  <si>
    <t>広告協賛金額</t>
  </si>
  <si>
    <t>ページ</t>
  </si>
  <si>
    <t>申込ファイル送信先</t>
  </si>
  <si>
    <t>申込締切</t>
  </si>
  <si>
    <t>ファイルの保存</t>
  </si>
  <si>
    <t>連絡先携帯番号</t>
  </si>
  <si>
    <t>種目</t>
  </si>
  <si>
    <t>入力必須
項　　目</t>
  </si>
  <si>
    <t>男子形</t>
  </si>
  <si>
    <t>男子組手</t>
  </si>
  <si>
    <t>女子形</t>
  </si>
  <si>
    <t>女子組手</t>
  </si>
  <si>
    <t>所属団体名
（自動入力）</t>
  </si>
  <si>
    <t>小１</t>
  </si>
  <si>
    <t>小２</t>
  </si>
  <si>
    <t>小３</t>
  </si>
  <si>
    <t>小４</t>
  </si>
  <si>
    <t>小５</t>
  </si>
  <si>
    <t>小６</t>
  </si>
  <si>
    <t>中一</t>
  </si>
  <si>
    <t>中二</t>
  </si>
  <si>
    <t>中三</t>
  </si>
  <si>
    <t>中学１年</t>
  </si>
  <si>
    <t>中学２年</t>
  </si>
  <si>
    <t>中学３年</t>
  </si>
  <si>
    <t>小学団体</t>
  </si>
  <si>
    <t>中学団体</t>
  </si>
  <si>
    <t>審判員</t>
  </si>
  <si>
    <t>氏名</t>
  </si>
  <si>
    <t>組手資格</t>
  </si>
  <si>
    <t>形資格</t>
  </si>
  <si>
    <t>流派</t>
  </si>
  <si>
    <t>個人種目計</t>
  </si>
  <si>
    <t>団体種目計</t>
  </si>
  <si>
    <t>ファイル名は「南日本少年大会申込【申込団体名】」で保存し送信してください。</t>
  </si>
  <si>
    <t>先鋒</t>
  </si>
  <si>
    <t>大将</t>
  </si>
  <si>
    <t>県</t>
  </si>
  <si>
    <t>地区</t>
  </si>
  <si>
    <t>全国</t>
  </si>
  <si>
    <t>剛柔系</t>
  </si>
  <si>
    <t>松濤館系</t>
  </si>
  <si>
    <t>糸東系</t>
  </si>
  <si>
    <t>和道系</t>
  </si>
  <si>
    <t>その他</t>
  </si>
  <si>
    <t>チーム</t>
  </si>
  <si>
    <t>次鋒</t>
  </si>
  <si>
    <t>学年</t>
  </si>
  <si>
    <t>氏名</t>
  </si>
  <si>
    <t>南日本少年空手道大会　　【男子・個人種目申込】</t>
  </si>
  <si>
    <t>南日本少年空手道大会　　【女子・個人種目申込】</t>
  </si>
  <si>
    <t>小学3年</t>
  </si>
  <si>
    <t>小学4年</t>
  </si>
  <si>
    <t>小学5年</t>
  </si>
  <si>
    <t>小学6年</t>
  </si>
  <si>
    <t>中学1年</t>
  </si>
  <si>
    <t>中学2年</t>
  </si>
  <si>
    <t>中学3年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</si>
  <si>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</si>
  <si>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</si>
  <si>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</si>
  <si>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</si>
  <si>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</si>
  <si>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</si>
  <si>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</si>
  <si>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</si>
  <si>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</si>
  <si>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</si>
  <si>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参加チーム数</t>
  </si>
  <si>
    <t>チーム</t>
  </si>
  <si>
    <t>【小学】　男子団体組手</t>
  </si>
  <si>
    <t>【中学】　男子団体組手</t>
  </si>
  <si>
    <t>南日本少年空手道大会　【男子・団体種目申込】</t>
  </si>
  <si>
    <t>※チーム欄は必ず入力をお願いします。（・1チームのみの場合はAと入力。・複数チームはA～Jを順番に入力）
※団体選手の学年・氏名入力をお願いします。（・小学生　先鋒：小学4年　中堅：小学5年　大将：小学6年　・中学生　学年は関係ありません。）　
※小学生は小学3年以上が繰り上げ出場できます。・中学生で人数が少ない場合は先鋒から順に入力ください。</t>
  </si>
  <si>
    <t>南日本少年空手道大会　【女子・団体種目申込】</t>
  </si>
  <si>
    <t>【小学】　女子団体組手</t>
  </si>
  <si>
    <t>【中学】　女子団体組手</t>
  </si>
  <si>
    <t>に入力し各申込シートに入力してください。（自動計算されます。）</t>
  </si>
  <si>
    <t>※黄色いセル</t>
  </si>
  <si>
    <t>団体名(自動)</t>
  </si>
  <si>
    <t>※団体紹介も必ず入力をお願いいたします。</t>
  </si>
  <si>
    <t>ふりがな</t>
  </si>
  <si>
    <t>※学年・氏名・種目は必ず入力してください。氏名は姓と名の間にスペースを入れてください。
（氏名を入力すると自動で所属団体名が表示されます。）</t>
  </si>
  <si>
    <t>ふりがな</t>
  </si>
  <si>
    <t>９月１３日（水）※申込締切までに参加費等の送金をお願いします。（期限厳守）</t>
  </si>
  <si>
    <r>
      <t>南日本少年空手道大会　申込取りまとめ表</t>
    </r>
    <r>
      <rPr>
        <b/>
        <u val="single"/>
        <sz val="18"/>
        <color indexed="10"/>
        <rFont val="ＭＳ Ｐゴシック"/>
        <family val="3"/>
      </rPr>
      <t>（申込はメールのみとなります。）</t>
    </r>
  </si>
  <si>
    <t>minaminihon.s.k.t@gmail.com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</si>
</sst>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u val="single"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20"/>
      <color indexed="8"/>
      <name val="ＭＳ Ｐゴシック"/>
      <family val="3"/>
    </font>
    <font>
      <sz val="2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9"/>
      <name val="Meiryo UI"/>
      <family val="3"/>
    </font>
    <font>
      <u val="single"/>
      <sz val="20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18"/>
      <color theme="1"/>
      <name val="Calibri"/>
      <family val="3"/>
    </font>
    <font>
      <sz val="24"/>
      <color theme="1"/>
      <name val="Calibri"/>
      <family val="3"/>
    </font>
    <font>
      <b/>
      <u val="single"/>
      <sz val="11"/>
      <color rgb="FFFF0000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b/>
      <sz val="15"/>
      <color theme="1"/>
      <name val="Calibri"/>
      <family val="3"/>
    </font>
    <font>
      <sz val="26"/>
      <color theme="1"/>
      <name val="Calibri"/>
      <family val="3"/>
    </font>
    <font>
      <b/>
      <u val="single"/>
      <sz val="16"/>
      <color theme="1"/>
      <name val="Calibri"/>
      <family val="3"/>
    </font>
    <font>
      <sz val="20"/>
      <color theme="1"/>
      <name val="Calibri"/>
      <family val="3"/>
    </font>
    <font>
      <u val="single"/>
      <sz val="20"/>
      <color theme="10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0.5">
          <color rgb="FFFFFF66"/>
        </stop>
        <stop position="1">
          <color theme="0"/>
        </stop>
      </gradient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ck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4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33" borderId="12" xfId="0" applyFont="1" applyFill="1" applyBorder="1" applyAlignment="1" applyProtection="1">
      <alignment horizontal="center" vertical="center"/>
      <protection locked="0"/>
    </xf>
    <xf numFmtId="0" fontId="59" fillId="33" borderId="13" xfId="0" applyFont="1" applyFill="1" applyBorder="1" applyAlignment="1" applyProtection="1">
      <alignment vertical="center"/>
      <protection locked="0"/>
    </xf>
    <xf numFmtId="0" fontId="59" fillId="33" borderId="14" xfId="0" applyFont="1" applyFill="1" applyBorder="1" applyAlignment="1" applyProtection="1">
      <alignment horizontal="center" vertical="center"/>
      <protection locked="0"/>
    </xf>
    <xf numFmtId="0" fontId="59" fillId="33" borderId="15" xfId="0" applyFont="1" applyFill="1" applyBorder="1" applyAlignment="1" applyProtection="1">
      <alignment horizontal="center" vertical="center"/>
      <protection locked="0"/>
    </xf>
    <xf numFmtId="0" fontId="59" fillId="33" borderId="16" xfId="0" applyFont="1" applyFill="1" applyBorder="1" applyAlignment="1" applyProtection="1">
      <alignment vertical="center"/>
      <protection locked="0"/>
    </xf>
    <xf numFmtId="0" fontId="59" fillId="34" borderId="16" xfId="0" applyFont="1" applyFill="1" applyBorder="1" applyAlignment="1">
      <alignment horizontal="center" vertical="center" shrinkToFit="1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 applyProtection="1">
      <alignment horizontal="center" vertical="center"/>
      <protection locked="0"/>
    </xf>
    <xf numFmtId="0" fontId="59" fillId="35" borderId="13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36" borderId="23" xfId="0" applyFont="1" applyFill="1" applyBorder="1" applyAlignment="1" applyProtection="1">
      <alignment vertical="center"/>
      <protection locked="0"/>
    </xf>
    <xf numFmtId="0" fontId="59" fillId="36" borderId="24" xfId="0" applyFont="1" applyFill="1" applyBorder="1" applyAlignment="1" applyProtection="1">
      <alignment horizontal="center" vertical="center"/>
      <protection locked="0"/>
    </xf>
    <xf numFmtId="0" fontId="59" fillId="36" borderId="13" xfId="0" applyFont="1" applyFill="1" applyBorder="1" applyAlignment="1" applyProtection="1">
      <alignment vertical="center"/>
      <protection locked="0"/>
    </xf>
    <xf numFmtId="0" fontId="59" fillId="36" borderId="14" xfId="0" applyFont="1" applyFill="1" applyBorder="1" applyAlignment="1" applyProtection="1">
      <alignment horizontal="center" vertical="center"/>
      <protection locked="0"/>
    </xf>
    <xf numFmtId="0" fontId="59" fillId="36" borderId="19" xfId="0" applyFont="1" applyFill="1" applyBorder="1" applyAlignment="1" applyProtection="1">
      <alignment horizontal="center" vertical="center"/>
      <protection locked="0"/>
    </xf>
    <xf numFmtId="0" fontId="59" fillId="36" borderId="16" xfId="0" applyFont="1" applyFill="1" applyBorder="1" applyAlignment="1" applyProtection="1">
      <alignment vertical="center"/>
      <protection locked="0"/>
    </xf>
    <xf numFmtId="0" fontId="59" fillId="36" borderId="20" xfId="0" applyFont="1" applyFill="1" applyBorder="1" applyAlignment="1" applyProtection="1">
      <alignment horizontal="center" vertical="center"/>
      <protection locked="0"/>
    </xf>
    <xf numFmtId="0" fontId="59" fillId="36" borderId="13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3" fillId="0" borderId="0" xfId="0" applyFont="1" applyAlignment="1">
      <alignment vertical="center"/>
    </xf>
    <xf numFmtId="12" fontId="0" fillId="0" borderId="0" xfId="0" applyNumberFormat="1" applyAlignment="1">
      <alignment vertical="center"/>
    </xf>
    <xf numFmtId="0" fontId="60" fillId="0" borderId="0" xfId="0" applyFont="1" applyAlignment="1">
      <alignment horizontal="right" vertical="center"/>
    </xf>
    <xf numFmtId="0" fontId="0" fillId="34" borderId="27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12" fontId="63" fillId="34" borderId="29" xfId="0" applyNumberFormat="1" applyFont="1" applyFill="1" applyBorder="1" applyAlignment="1" applyProtection="1">
      <alignment vertical="center"/>
      <protection locked="0"/>
    </xf>
    <xf numFmtId="0" fontId="63" fillId="0" borderId="30" xfId="0" applyFont="1" applyBorder="1" applyAlignment="1">
      <alignment vertical="center"/>
    </xf>
    <xf numFmtId="176" fontId="63" fillId="0" borderId="31" xfId="0" applyNumberFormat="1" applyFont="1" applyBorder="1" applyAlignment="1">
      <alignment horizontal="right" vertical="center" shrinkToFit="1"/>
    </xf>
    <xf numFmtId="176" fontId="63" fillId="36" borderId="31" xfId="0" applyNumberFormat="1" applyFont="1" applyFill="1" applyBorder="1" applyAlignment="1">
      <alignment horizontal="right" vertical="center" shrinkToFit="1"/>
    </xf>
    <xf numFmtId="0" fontId="63" fillId="0" borderId="32" xfId="0" applyFont="1" applyBorder="1" applyAlignment="1">
      <alignment horizontal="center" vertical="center"/>
    </xf>
    <xf numFmtId="176" fontId="63" fillId="36" borderId="33" xfId="0" applyNumberFormat="1" applyFont="1" applyFill="1" applyBorder="1" applyAlignment="1">
      <alignment horizontal="right" vertical="center" shrinkToFit="1"/>
    </xf>
    <xf numFmtId="176" fontId="63" fillId="35" borderId="26" xfId="0" applyNumberFormat="1" applyFont="1" applyFill="1" applyBorder="1" applyAlignment="1">
      <alignment horizontal="right" vertical="center" shrinkToFit="1"/>
    </xf>
    <xf numFmtId="176" fontId="63" fillId="35" borderId="31" xfId="0" applyNumberFormat="1" applyFont="1" applyFill="1" applyBorder="1" applyAlignment="1">
      <alignment horizontal="right" vertical="center" shrinkToFit="1"/>
    </xf>
    <xf numFmtId="0" fontId="63" fillId="0" borderId="29" xfId="0" applyFont="1" applyBorder="1" applyAlignment="1">
      <alignment horizontal="center" vertical="center"/>
    </xf>
    <xf numFmtId="176" fontId="63" fillId="35" borderId="34" xfId="0" applyNumberFormat="1" applyFont="1" applyFill="1" applyBorder="1" applyAlignment="1">
      <alignment horizontal="right" vertical="center" shrinkToFit="1"/>
    </xf>
    <xf numFmtId="176" fontId="63" fillId="35" borderId="35" xfId="0" applyNumberFormat="1" applyFont="1" applyFill="1" applyBorder="1" applyAlignment="1">
      <alignment horizontal="right" vertical="center" shrinkToFit="1"/>
    </xf>
    <xf numFmtId="176" fontId="63" fillId="36" borderId="14" xfId="0" applyNumberFormat="1" applyFont="1" applyFill="1" applyBorder="1" applyAlignment="1">
      <alignment horizontal="right" vertical="center" shrinkToFit="1"/>
    </xf>
    <xf numFmtId="176" fontId="63" fillId="36" borderId="35" xfId="0" applyNumberFormat="1" applyFont="1" applyFill="1" applyBorder="1" applyAlignment="1">
      <alignment horizontal="right" vertical="center" shrinkToFit="1"/>
    </xf>
    <xf numFmtId="176" fontId="63" fillId="0" borderId="36" xfId="0" applyNumberFormat="1" applyFont="1" applyBorder="1" applyAlignment="1">
      <alignment vertical="center" shrinkToFit="1"/>
    </xf>
    <xf numFmtId="176" fontId="63" fillId="0" borderId="37" xfId="0" applyNumberFormat="1" applyFont="1" applyBorder="1" applyAlignment="1">
      <alignment vertical="center" shrinkToFit="1"/>
    </xf>
    <xf numFmtId="176" fontId="63" fillId="0" borderId="38" xfId="0" applyNumberFormat="1" applyFont="1" applyBorder="1" applyAlignment="1">
      <alignment vertical="center" shrinkToFit="1"/>
    </xf>
    <xf numFmtId="0" fontId="63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3" fillId="0" borderId="41" xfId="0" applyFont="1" applyFill="1" applyBorder="1" applyAlignment="1">
      <alignment horizontal="distributed" vertical="center" indent="1"/>
    </xf>
    <xf numFmtId="0" fontId="63" fillId="0" borderId="42" xfId="0" applyFont="1" applyBorder="1" applyAlignment="1">
      <alignment horizontal="distributed" vertical="center" indent="1"/>
    </xf>
    <xf numFmtId="0" fontId="63" fillId="0" borderId="43" xfId="0" applyFont="1" applyFill="1" applyBorder="1" applyAlignment="1">
      <alignment horizontal="distributed" vertical="center" inden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9" fillId="34" borderId="22" xfId="0" applyFont="1" applyFill="1" applyBorder="1" applyAlignment="1">
      <alignment horizontal="center" vertical="center"/>
    </xf>
    <xf numFmtId="0" fontId="59" fillId="33" borderId="44" xfId="0" applyFont="1" applyFill="1" applyBorder="1" applyAlignment="1" applyProtection="1">
      <alignment horizontal="center" vertical="center"/>
      <protection locked="0"/>
    </xf>
    <xf numFmtId="0" fontId="59" fillId="33" borderId="21" xfId="0" applyFont="1" applyFill="1" applyBorder="1" applyAlignment="1" applyProtection="1">
      <alignment horizontal="center" vertical="center"/>
      <protection locked="0"/>
    </xf>
    <xf numFmtId="0" fontId="59" fillId="33" borderId="22" xfId="0" applyFont="1" applyFill="1" applyBorder="1" applyAlignment="1" applyProtection="1">
      <alignment horizontal="center" vertical="center"/>
      <protection locked="0"/>
    </xf>
    <xf numFmtId="0" fontId="63" fillId="0" borderId="28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176" fontId="63" fillId="35" borderId="27" xfId="0" applyNumberFormat="1" applyFont="1" applyFill="1" applyBorder="1" applyAlignment="1">
      <alignment horizontal="right" vertical="center" shrinkToFit="1"/>
    </xf>
    <xf numFmtId="176" fontId="63" fillId="35" borderId="46" xfId="0" applyNumberFormat="1" applyFont="1" applyFill="1" applyBorder="1" applyAlignment="1">
      <alignment horizontal="right" vertical="center" shrinkToFit="1"/>
    </xf>
    <xf numFmtId="176" fontId="63" fillId="36" borderId="27" xfId="0" applyNumberFormat="1" applyFont="1" applyFill="1" applyBorder="1" applyAlignment="1">
      <alignment horizontal="right" vertical="center" shrinkToFit="1"/>
    </xf>
    <xf numFmtId="176" fontId="63" fillId="36" borderId="46" xfId="0" applyNumberFormat="1" applyFont="1" applyFill="1" applyBorder="1" applyAlignment="1">
      <alignment horizontal="right" vertical="center" shrinkToFit="1"/>
    </xf>
    <xf numFmtId="176" fontId="63" fillId="37" borderId="25" xfId="0" applyNumberFormat="1" applyFont="1" applyFill="1" applyBorder="1" applyAlignment="1">
      <alignment horizontal="right" vertical="center" shrinkToFit="1"/>
    </xf>
    <xf numFmtId="176" fontId="63" fillId="37" borderId="47" xfId="0" applyNumberFormat="1" applyFont="1" applyFill="1" applyBorder="1" applyAlignment="1">
      <alignment horizontal="right" vertical="center" shrinkToFit="1"/>
    </xf>
    <xf numFmtId="176" fontId="63" fillId="37" borderId="48" xfId="0" applyNumberFormat="1" applyFont="1" applyFill="1" applyBorder="1" applyAlignment="1">
      <alignment horizontal="right" vertical="center" shrinkToFit="1"/>
    </xf>
    <xf numFmtId="176" fontId="63" fillId="37" borderId="49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63" fillId="0" borderId="40" xfId="0" applyFont="1" applyFill="1" applyBorder="1" applyAlignment="1">
      <alignment horizontal="center" vertical="center" shrinkToFit="1"/>
    </xf>
    <xf numFmtId="0" fontId="63" fillId="0" borderId="36" xfId="0" applyFont="1" applyFill="1" applyBorder="1" applyAlignment="1">
      <alignment horizontal="center" vertical="center" shrinkToFit="1"/>
    </xf>
    <xf numFmtId="0" fontId="0" fillId="38" borderId="0" xfId="0" applyFill="1" applyAlignment="1">
      <alignment vertical="center"/>
    </xf>
    <xf numFmtId="0" fontId="53" fillId="38" borderId="0" xfId="0" applyFont="1" applyFill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56" fontId="0" fillId="34" borderId="35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 vertical="center"/>
    </xf>
    <xf numFmtId="0" fontId="59" fillId="39" borderId="21" xfId="0" applyFont="1" applyFill="1" applyBorder="1" applyAlignment="1">
      <alignment horizontal="center" vertical="center"/>
    </xf>
    <xf numFmtId="0" fontId="59" fillId="36" borderId="50" xfId="0" applyFont="1" applyFill="1" applyBorder="1" applyAlignment="1" applyProtection="1">
      <alignment horizontal="center" vertical="center"/>
      <protection locked="0"/>
    </xf>
    <xf numFmtId="0" fontId="59" fillId="36" borderId="51" xfId="0" applyFont="1" applyFill="1" applyBorder="1" applyAlignment="1" applyProtection="1">
      <alignment horizontal="center" vertical="center"/>
      <protection locked="0"/>
    </xf>
    <xf numFmtId="0" fontId="59" fillId="36" borderId="10" xfId="0" applyFont="1" applyFill="1" applyBorder="1" applyAlignment="1" applyProtection="1">
      <alignment horizontal="center" vertical="center"/>
      <protection locked="0"/>
    </xf>
    <xf numFmtId="0" fontId="59" fillId="36" borderId="44" xfId="0" applyFont="1" applyFill="1" applyBorder="1" applyAlignment="1" applyProtection="1">
      <alignment horizontal="center" vertical="center"/>
      <protection locked="0"/>
    </xf>
    <xf numFmtId="0" fontId="59" fillId="36" borderId="21" xfId="0" applyFont="1" applyFill="1" applyBorder="1" applyAlignment="1" applyProtection="1">
      <alignment horizontal="center" vertical="center"/>
      <protection locked="0"/>
    </xf>
    <xf numFmtId="0" fontId="59" fillId="36" borderId="11" xfId="0" applyFont="1" applyFill="1" applyBorder="1" applyAlignment="1" applyProtection="1">
      <alignment horizontal="center" vertical="center"/>
      <protection locked="0"/>
    </xf>
    <xf numFmtId="0" fontId="59" fillId="36" borderId="22" xfId="0" applyFont="1" applyFill="1" applyBorder="1" applyAlignment="1" applyProtection="1">
      <alignment horizontal="center" vertical="center"/>
      <protection locked="0"/>
    </xf>
    <xf numFmtId="176" fontId="63" fillId="0" borderId="52" xfId="0" applyNumberFormat="1" applyFont="1" applyBorder="1" applyAlignment="1">
      <alignment vertical="center" shrinkToFit="1"/>
    </xf>
    <xf numFmtId="0" fontId="0" fillId="34" borderId="53" xfId="0" applyFill="1" applyBorder="1" applyAlignment="1">
      <alignment horizontal="center" vertical="center"/>
    </xf>
    <xf numFmtId="0" fontId="59" fillId="24" borderId="13" xfId="0" applyFont="1" applyFill="1" applyBorder="1" applyAlignment="1" applyProtection="1">
      <alignment horizontal="center" vertical="center" shrinkToFit="1"/>
      <protection/>
    </xf>
    <xf numFmtId="0" fontId="59" fillId="24" borderId="16" xfId="0" applyFont="1" applyFill="1" applyBorder="1" applyAlignment="1" applyProtection="1">
      <alignment horizontal="center" vertical="center" shrinkToFit="1"/>
      <protection/>
    </xf>
    <xf numFmtId="0" fontId="59" fillId="40" borderId="23" xfId="0" applyFont="1" applyFill="1" applyBorder="1" applyAlignment="1" applyProtection="1">
      <alignment horizontal="center" vertical="center" shrinkToFit="1"/>
      <protection/>
    </xf>
    <xf numFmtId="0" fontId="59" fillId="40" borderId="13" xfId="0" applyFont="1" applyFill="1" applyBorder="1" applyAlignment="1" applyProtection="1">
      <alignment horizontal="center" vertical="center" shrinkToFit="1"/>
      <protection/>
    </xf>
    <xf numFmtId="0" fontId="59" fillId="40" borderId="16" xfId="0" applyFont="1" applyFill="1" applyBorder="1" applyAlignment="1" applyProtection="1">
      <alignment horizontal="center" vertical="center" shrinkToFit="1"/>
      <protection/>
    </xf>
    <xf numFmtId="0" fontId="0" fillId="41" borderId="53" xfId="0" applyFill="1" applyBorder="1" applyAlignment="1" applyProtection="1">
      <alignment horizontal="center" vertical="center" shrinkToFit="1"/>
      <protection locked="0"/>
    </xf>
    <xf numFmtId="0" fontId="0" fillId="13" borderId="53" xfId="0" applyFill="1" applyBorder="1" applyAlignment="1" applyProtection="1">
      <alignment horizontal="center" vertical="center" shrinkToFit="1"/>
      <protection locked="0"/>
    </xf>
    <xf numFmtId="0" fontId="64" fillId="0" borderId="5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5" fillId="42" borderId="54" xfId="0" applyFont="1" applyFill="1" applyBorder="1" applyAlignment="1">
      <alignment horizontal="center" vertical="center"/>
    </xf>
    <xf numFmtId="0" fontId="0" fillId="34" borderId="13" xfId="0" applyFont="1" applyFill="1" applyBorder="1" applyAlignment="1" applyProtection="1">
      <alignment horizontal="center" vertical="center" shrinkToFit="1"/>
      <protection locked="0"/>
    </xf>
    <xf numFmtId="0" fontId="0" fillId="34" borderId="21" xfId="0" applyFont="1" applyFill="1" applyBorder="1" applyAlignment="1" applyProtection="1">
      <alignment horizontal="center" vertical="center" shrinkToFit="1"/>
      <protection locked="0"/>
    </xf>
    <xf numFmtId="0" fontId="0" fillId="34" borderId="16" xfId="0" applyFont="1" applyFill="1" applyBorder="1" applyAlignment="1" applyProtection="1">
      <alignment horizontal="center" vertical="center" shrinkToFit="1"/>
      <protection locked="0"/>
    </xf>
    <xf numFmtId="0" fontId="0" fillId="34" borderId="22" xfId="0" applyFont="1" applyFill="1" applyBorder="1" applyAlignment="1" applyProtection="1">
      <alignment horizontal="center" vertical="center" shrinkToFit="1"/>
      <protection locked="0"/>
    </xf>
    <xf numFmtId="0" fontId="0" fillId="34" borderId="55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13" borderId="56" xfId="0" applyFill="1" applyBorder="1" applyAlignment="1" applyProtection="1">
      <alignment horizontal="center" vertical="center" shrinkToFit="1"/>
      <protection locked="0"/>
    </xf>
    <xf numFmtId="0" fontId="0" fillId="13" borderId="55" xfId="0" applyFill="1" applyBorder="1" applyAlignment="1" applyProtection="1">
      <alignment horizontal="center" vertical="center" shrinkToFit="1"/>
      <protection locked="0"/>
    </xf>
    <xf numFmtId="0" fontId="59" fillId="36" borderId="57" xfId="0" applyFont="1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>
      <alignment horizontal="center" vertical="center"/>
    </xf>
    <xf numFmtId="0" fontId="0" fillId="13" borderId="58" xfId="0" applyFill="1" applyBorder="1" applyAlignment="1" applyProtection="1">
      <alignment horizontal="center" vertical="center" shrinkToFit="1"/>
      <protection locked="0"/>
    </xf>
    <xf numFmtId="0" fontId="0" fillId="41" borderId="58" xfId="0" applyFill="1" applyBorder="1" applyAlignment="1" applyProtection="1">
      <alignment horizontal="center" vertical="center" shrinkToFit="1"/>
      <protection locked="0"/>
    </xf>
    <xf numFmtId="0" fontId="0" fillId="41" borderId="56" xfId="0" applyFill="1" applyBorder="1" applyAlignment="1" applyProtection="1">
      <alignment horizontal="center" vertical="center" shrinkToFit="1"/>
      <protection locked="0"/>
    </xf>
    <xf numFmtId="0" fontId="0" fillId="41" borderId="55" xfId="0" applyFill="1" applyBorder="1" applyAlignment="1" applyProtection="1">
      <alignment horizontal="center" vertical="center" shrinkToFit="1"/>
      <protection locked="0"/>
    </xf>
    <xf numFmtId="0" fontId="59" fillId="24" borderId="58" xfId="0" applyFont="1" applyFill="1" applyBorder="1" applyAlignment="1" applyProtection="1">
      <alignment horizontal="center" vertical="center" shrinkToFit="1"/>
      <protection/>
    </xf>
    <xf numFmtId="0" fontId="59" fillId="24" borderId="57" xfId="0" applyFont="1" applyFill="1" applyBorder="1" applyAlignment="1" applyProtection="1">
      <alignment horizontal="center" vertical="center" shrinkToFit="1"/>
      <protection/>
    </xf>
    <xf numFmtId="0" fontId="0" fillId="41" borderId="57" xfId="0" applyFill="1" applyBorder="1" applyAlignment="1" applyProtection="1">
      <alignment horizontal="center" vertical="center" shrinkToFit="1"/>
      <protection locked="0"/>
    </xf>
    <xf numFmtId="0" fontId="59" fillId="40" borderId="57" xfId="0" applyFont="1" applyFill="1" applyBorder="1" applyAlignment="1" applyProtection="1">
      <alignment horizontal="center" vertical="center" shrinkToFit="1"/>
      <protection/>
    </xf>
    <xf numFmtId="0" fontId="59" fillId="33" borderId="14" xfId="0" applyFont="1" applyFill="1" applyBorder="1" applyAlignment="1" applyProtection="1">
      <alignment vertical="center"/>
      <protection locked="0"/>
    </xf>
    <xf numFmtId="0" fontId="59" fillId="33" borderId="19" xfId="0" applyFont="1" applyFill="1" applyBorder="1" applyAlignment="1" applyProtection="1">
      <alignment vertical="center"/>
      <protection locked="0"/>
    </xf>
    <xf numFmtId="0" fontId="59" fillId="33" borderId="20" xfId="0" applyFont="1" applyFill="1" applyBorder="1" applyAlignment="1" applyProtection="1">
      <alignment vertical="center"/>
      <protection locked="0"/>
    </xf>
    <xf numFmtId="0" fontId="59" fillId="36" borderId="24" xfId="0" applyFont="1" applyFill="1" applyBorder="1" applyAlignment="1" applyProtection="1">
      <alignment vertical="center"/>
      <protection locked="0"/>
    </xf>
    <xf numFmtId="0" fontId="59" fillId="36" borderId="14" xfId="0" applyFont="1" applyFill="1" applyBorder="1" applyAlignment="1" applyProtection="1">
      <alignment vertical="center"/>
      <protection locked="0"/>
    </xf>
    <xf numFmtId="0" fontId="59" fillId="36" borderId="19" xfId="0" applyFont="1" applyFill="1" applyBorder="1" applyAlignment="1" applyProtection="1">
      <alignment vertical="center"/>
      <protection locked="0"/>
    </xf>
    <xf numFmtId="0" fontId="59" fillId="36" borderId="20" xfId="0" applyFont="1" applyFill="1" applyBorder="1" applyAlignment="1" applyProtection="1">
      <alignment vertical="center"/>
      <protection locked="0"/>
    </xf>
    <xf numFmtId="0" fontId="66" fillId="38" borderId="0" xfId="0" applyFont="1" applyFill="1" applyBorder="1" applyAlignment="1">
      <alignment horizontal="center" vertical="center"/>
    </xf>
    <xf numFmtId="0" fontId="67" fillId="9" borderId="40" xfId="0" applyFont="1" applyFill="1" applyBorder="1" applyAlignment="1">
      <alignment horizontal="center" vertical="center" wrapText="1"/>
    </xf>
    <xf numFmtId="0" fontId="67" fillId="9" borderId="59" xfId="0" applyFont="1" applyFill="1" applyBorder="1" applyAlignment="1">
      <alignment horizontal="center" vertical="center"/>
    </xf>
    <xf numFmtId="0" fontId="68" fillId="39" borderId="50" xfId="0" applyFont="1" applyFill="1" applyBorder="1" applyAlignment="1">
      <alignment horizontal="center" vertical="center"/>
    </xf>
    <xf numFmtId="0" fontId="68" fillId="39" borderId="23" xfId="0" applyFont="1" applyFill="1" applyBorder="1" applyAlignment="1">
      <alignment horizontal="center" vertical="center"/>
    </xf>
    <xf numFmtId="0" fontId="68" fillId="39" borderId="51" xfId="0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7" xfId="0" applyFill="1" applyBorder="1" applyAlignment="1" applyProtection="1">
      <alignment horizontal="center" vertical="center" shrinkToFit="1"/>
      <protection locked="0"/>
    </xf>
    <xf numFmtId="0" fontId="0" fillId="34" borderId="31" xfId="0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/>
    </xf>
    <xf numFmtId="0" fontId="0" fillId="34" borderId="46" xfId="0" applyFill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>
      <alignment horizontal="left" vertical="center"/>
    </xf>
    <xf numFmtId="0" fontId="69" fillId="41" borderId="0" xfId="0" applyFont="1" applyFill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0" fontId="59" fillId="34" borderId="62" xfId="0" applyFont="1" applyFill="1" applyBorder="1" applyAlignment="1">
      <alignment horizontal="center" vertical="center"/>
    </xf>
    <xf numFmtId="0" fontId="59" fillId="34" borderId="63" xfId="0" applyFont="1" applyFill="1" applyBorder="1" applyAlignment="1">
      <alignment horizontal="center" vertical="center"/>
    </xf>
    <xf numFmtId="0" fontId="59" fillId="34" borderId="64" xfId="0" applyFont="1" applyFill="1" applyBorder="1" applyAlignment="1">
      <alignment horizontal="center" vertical="center" wrapText="1"/>
    </xf>
    <xf numFmtId="0" fontId="59" fillId="34" borderId="65" xfId="0" applyFont="1" applyFill="1" applyBorder="1" applyAlignment="1">
      <alignment horizontal="center" vertical="center" wrapText="1"/>
    </xf>
    <xf numFmtId="0" fontId="59" fillId="34" borderId="64" xfId="0" applyFont="1" applyFill="1" applyBorder="1" applyAlignment="1">
      <alignment horizontal="center" vertical="center"/>
    </xf>
    <xf numFmtId="0" fontId="59" fillId="34" borderId="65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 shrinkToFit="1"/>
    </xf>
    <xf numFmtId="0" fontId="59" fillId="34" borderId="66" xfId="0" applyFont="1" applyFill="1" applyBorder="1" applyAlignment="1">
      <alignment horizontal="center" vertical="center" shrinkToFi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59" fillId="34" borderId="50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 horizontal="center" vertical="center"/>
    </xf>
    <xf numFmtId="0" fontId="59" fillId="34" borderId="51" xfId="0" applyFont="1" applyFill="1" applyBorder="1" applyAlignment="1">
      <alignment horizontal="center" vertical="center"/>
    </xf>
    <xf numFmtId="0" fontId="69" fillId="13" borderId="0" xfId="0" applyFont="1" applyFill="1" applyAlignment="1">
      <alignment horizontal="center" vertical="center"/>
    </xf>
    <xf numFmtId="0" fontId="71" fillId="41" borderId="0" xfId="0" applyFont="1" applyFill="1" applyAlignment="1">
      <alignment horizontal="center" vertical="center"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0" fillId="34" borderId="67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73" fillId="34" borderId="55" xfId="0" applyFont="1" applyFill="1" applyBorder="1" applyAlignment="1">
      <alignment horizontal="center" vertical="center"/>
    </xf>
    <xf numFmtId="0" fontId="73" fillId="34" borderId="68" xfId="0" applyFont="1" applyFill="1" applyBorder="1" applyAlignment="1">
      <alignment horizontal="center" vertical="center"/>
    </xf>
    <xf numFmtId="0" fontId="73" fillId="34" borderId="53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1" fillId="13" borderId="0" xfId="0" applyFont="1" applyFill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74" fillId="38" borderId="0" xfId="43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26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syo5520991@yahoo.co.jp" TargetMode="External" /><Relationship Id="rId2" Type="http://schemas.openxmlformats.org/officeDocument/2006/relationships/hyperlink" Target="mailto:tensyo5520991@yahoo.co.jp?subject=&#21335;&#26085;&#26412;&#23569;&#24180;&#22823;&#20250;&#30003;&#36796;" TargetMode="External" /><Relationship Id="rId3" Type="http://schemas.openxmlformats.org/officeDocument/2006/relationships/hyperlink" Target="mailto:minaminihon.s.k.t@gmail.com?subject=&#21335;&#26085;&#26412;&#23569;&#24180;&#22823;&#20250;&#30003;&#36796;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4.421875" style="0" customWidth="1"/>
    <col min="2" max="2" width="20.7109375" style="0" customWidth="1"/>
    <col min="3" max="15" width="11.7109375" style="0" customWidth="1"/>
    <col min="16" max="16" width="9.00390625" style="0" hidden="1" customWidth="1"/>
    <col min="17" max="17" width="8.8515625" style="0" hidden="1" customWidth="1"/>
  </cols>
  <sheetData>
    <row r="1" spans="1:14" ht="30" customHeight="1">
      <c r="A1" s="148" t="s">
        <v>108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31.5" customHeight="1">
      <c r="A2" s="92"/>
      <c r="B2" s="93" t="s">
        <v>25</v>
      </c>
      <c r="C2" s="194" t="s">
        <v>109</v>
      </c>
      <c r="D2" s="194"/>
      <c r="E2" s="194"/>
      <c r="F2" s="194"/>
      <c r="G2" s="154" t="s">
        <v>27</v>
      </c>
      <c r="H2" s="154"/>
      <c r="I2" s="94" t="s">
        <v>57</v>
      </c>
      <c r="J2" s="94"/>
      <c r="K2" s="94"/>
      <c r="L2" s="94"/>
      <c r="M2" s="94"/>
      <c r="N2" s="94"/>
    </row>
    <row r="3" spans="2:4" ht="30" customHeight="1" thickBot="1">
      <c r="B3" s="44" t="s">
        <v>26</v>
      </c>
      <c r="C3" s="3" t="s">
        <v>107</v>
      </c>
      <c r="D3" s="3"/>
    </row>
    <row r="4" spans="1:10" ht="35.25" customHeight="1">
      <c r="A4" s="149" t="s">
        <v>30</v>
      </c>
      <c r="B4" s="40" t="s">
        <v>16</v>
      </c>
      <c r="C4" s="41" t="s">
        <v>20</v>
      </c>
      <c r="D4" s="198" t="s">
        <v>23</v>
      </c>
      <c r="E4" s="41" t="s">
        <v>21</v>
      </c>
      <c r="F4" s="95" t="s">
        <v>22</v>
      </c>
      <c r="G4" s="155" t="s">
        <v>17</v>
      </c>
      <c r="H4" s="156"/>
      <c r="I4" s="156" t="s">
        <v>28</v>
      </c>
      <c r="J4" s="159"/>
    </row>
    <row r="5" spans="1:10" ht="26.25" customHeight="1" thickBot="1">
      <c r="A5" s="150"/>
      <c r="B5" s="45"/>
      <c r="C5" s="53">
        <f>2000*(L9+L10+L11+L12)+3000*(O10+O12)</f>
        <v>0</v>
      </c>
      <c r="D5" s="53">
        <f>40000*C7</f>
        <v>0</v>
      </c>
      <c r="E5" s="53">
        <f>C5+D5</f>
        <v>0</v>
      </c>
      <c r="F5" s="96"/>
      <c r="G5" s="157"/>
      <c r="H5" s="158"/>
      <c r="I5" s="158"/>
      <c r="J5" s="160"/>
    </row>
    <row r="6" spans="1:15" ht="26.25" customHeight="1" thickBot="1">
      <c r="A6" s="89"/>
      <c r="B6" s="120" t="s">
        <v>101</v>
      </c>
      <c r="C6" s="118" t="s">
        <v>100</v>
      </c>
      <c r="D6" s="118"/>
      <c r="E6" s="118"/>
      <c r="F6" s="118"/>
      <c r="G6" s="119"/>
      <c r="H6" s="161" t="s">
        <v>103</v>
      </c>
      <c r="I6" s="161"/>
      <c r="J6" s="161"/>
      <c r="K6" s="161"/>
      <c r="L6" s="161"/>
      <c r="M6" s="161"/>
      <c r="N6" s="161"/>
      <c r="O6" s="161"/>
    </row>
    <row r="7" spans="2:7" ht="26.25" customHeight="1" thickBot="1">
      <c r="B7" s="50" t="s">
        <v>19</v>
      </c>
      <c r="C7" s="51"/>
      <c r="D7" s="52" t="s">
        <v>24</v>
      </c>
      <c r="E7" s="42"/>
      <c r="F7" s="42"/>
      <c r="G7" s="42"/>
    </row>
    <row r="8" spans="1:16" ht="26.25" customHeight="1" thickBot="1">
      <c r="A8" s="68" t="s">
        <v>16</v>
      </c>
      <c r="B8" s="67" t="s">
        <v>29</v>
      </c>
      <c r="C8" s="55" t="s">
        <v>5</v>
      </c>
      <c r="D8" s="55" t="s">
        <v>6</v>
      </c>
      <c r="E8" s="55" t="s">
        <v>7</v>
      </c>
      <c r="F8" s="55" t="s">
        <v>8</v>
      </c>
      <c r="G8" s="55" t="s">
        <v>9</v>
      </c>
      <c r="H8" s="55" t="s">
        <v>10</v>
      </c>
      <c r="I8" s="59" t="s">
        <v>45</v>
      </c>
      <c r="J8" s="59" t="s">
        <v>46</v>
      </c>
      <c r="K8" s="59" t="s">
        <v>47</v>
      </c>
      <c r="L8" s="90" t="s">
        <v>55</v>
      </c>
      <c r="M8" s="79" t="s">
        <v>48</v>
      </c>
      <c r="N8" s="80" t="s">
        <v>49</v>
      </c>
      <c r="O8" s="91" t="s">
        <v>56</v>
      </c>
      <c r="P8" s="43">
        <v>1</v>
      </c>
    </row>
    <row r="9" spans="1:16" ht="18.75" customHeight="1">
      <c r="A9" s="72">
        <f>$B$5</f>
        <v>0</v>
      </c>
      <c r="B9" s="69" t="s">
        <v>31</v>
      </c>
      <c r="C9" s="57">
        <f>'男子申込(形・組手共通)'!$N$5</f>
        <v>0</v>
      </c>
      <c r="D9" s="57">
        <f>'男子申込(形・組手共通)'!$N$6</f>
        <v>0</v>
      </c>
      <c r="E9" s="57">
        <f>'男子申込(形・組手共通)'!$N$7</f>
        <v>0</v>
      </c>
      <c r="F9" s="57">
        <f>'男子申込(形・組手共通)'!$N$8</f>
        <v>0</v>
      </c>
      <c r="G9" s="57">
        <f>'男子申込(形・組手共通)'!$N$9</f>
        <v>0</v>
      </c>
      <c r="H9" s="57">
        <f>'男子申込(形・組手共通)'!$N$10</f>
        <v>0</v>
      </c>
      <c r="I9" s="57">
        <f>'男子申込(形・組手共通)'!$N$11</f>
        <v>0</v>
      </c>
      <c r="J9" s="57">
        <f>'男子申込(形・組手共通)'!$N$12</f>
        <v>0</v>
      </c>
      <c r="K9" s="60">
        <f>'男子申込(形・組手共通)'!$N$13</f>
        <v>0</v>
      </c>
      <c r="L9" s="64">
        <f>SUM(C9:K9)</f>
        <v>0</v>
      </c>
      <c r="M9" s="85"/>
      <c r="N9" s="86"/>
      <c r="O9" s="86"/>
      <c r="P9" s="43">
        <v>0.5</v>
      </c>
    </row>
    <row r="10" spans="1:16" ht="19.5" customHeight="1" thickBot="1">
      <c r="A10" s="73">
        <f>$B$5</f>
        <v>0</v>
      </c>
      <c r="B10" s="70" t="s">
        <v>32</v>
      </c>
      <c r="C10" s="58">
        <f>'男子申込(形・組手共通)'!$O$5</f>
        <v>0</v>
      </c>
      <c r="D10" s="58">
        <f>'男子申込(形・組手共通)'!$O$6</f>
        <v>0</v>
      </c>
      <c r="E10" s="58">
        <f>'男子申込(形・組手共通)'!$O$7</f>
        <v>0</v>
      </c>
      <c r="F10" s="58">
        <f>'男子申込(形・組手共通)'!$O$8</f>
        <v>0</v>
      </c>
      <c r="G10" s="58">
        <f>'男子申込(形・組手共通)'!$O$9</f>
        <v>0</v>
      </c>
      <c r="H10" s="58">
        <f>'男子申込(形・組手共通)'!$O$10</f>
        <v>0</v>
      </c>
      <c r="I10" s="58">
        <f>'男子申込(形・組手共通)'!$O$11</f>
        <v>0</v>
      </c>
      <c r="J10" s="58">
        <f>'男子申込(形・組手共通)'!$O$12</f>
        <v>0</v>
      </c>
      <c r="K10" s="61">
        <f>'男子申込(形・組手共通)'!$O$13</f>
        <v>0</v>
      </c>
      <c r="L10" s="65">
        <f>SUM(C10:K10)</f>
        <v>0</v>
      </c>
      <c r="M10" s="81">
        <f>'男子団体組手申込'!B3</f>
        <v>0</v>
      </c>
      <c r="N10" s="82">
        <f>'男子団体組手申込'!K3</f>
        <v>0</v>
      </c>
      <c r="O10" s="109">
        <f>M10+N10</f>
        <v>0</v>
      </c>
      <c r="P10" s="43">
        <v>0.25</v>
      </c>
    </row>
    <row r="11" spans="1:16" ht="19.5" customHeight="1">
      <c r="A11" s="74">
        <f>$B$5</f>
        <v>0</v>
      </c>
      <c r="B11" s="71" t="s">
        <v>33</v>
      </c>
      <c r="C11" s="56">
        <f>'女子申込(形・組手共通)'!$N$5</f>
        <v>0</v>
      </c>
      <c r="D11" s="56">
        <f>'女子申込(形・組手共通)'!$N$6</f>
        <v>0</v>
      </c>
      <c r="E11" s="56">
        <f>'女子申込(形・組手共通)'!$N$7</f>
        <v>0</v>
      </c>
      <c r="F11" s="56">
        <f>'女子申込(形・組手共通)'!$N$8</f>
        <v>0</v>
      </c>
      <c r="G11" s="56">
        <f>'女子申込(形・組手共通)'!$N$9</f>
        <v>0</v>
      </c>
      <c r="H11" s="56">
        <f>'女子申込(形・組手共通)'!$N$10</f>
        <v>0</v>
      </c>
      <c r="I11" s="56">
        <f>'女子申込(形・組手共通)'!$N$11</f>
        <v>0</v>
      </c>
      <c r="J11" s="56">
        <f>'女子申込(形・組手共通)'!$N$12</f>
        <v>0</v>
      </c>
      <c r="K11" s="62">
        <f>'女子申込(形・組手共通)'!$N$13</f>
        <v>0</v>
      </c>
      <c r="L11" s="66">
        <f>SUM(C11:K11)</f>
        <v>0</v>
      </c>
      <c r="M11" s="87"/>
      <c r="N11" s="88"/>
      <c r="O11" s="88"/>
      <c r="P11" s="43">
        <v>0.125</v>
      </c>
    </row>
    <row r="12" spans="1:16" ht="19.5" customHeight="1" thickBot="1">
      <c r="A12" s="73">
        <f>$B$5</f>
        <v>0</v>
      </c>
      <c r="B12" s="70" t="s">
        <v>34</v>
      </c>
      <c r="C12" s="54">
        <f>'女子申込(形・組手共通)'!$O$5</f>
        <v>0</v>
      </c>
      <c r="D12" s="54">
        <f>'女子申込(形・組手共通)'!$O$6</f>
        <v>0</v>
      </c>
      <c r="E12" s="54">
        <f>'女子申込(形・組手共通)'!$O$7</f>
        <v>0</v>
      </c>
      <c r="F12" s="54">
        <f>'女子申込(形・組手共通)'!$O$8</f>
        <v>0</v>
      </c>
      <c r="G12" s="54">
        <f>'女子申込(形・組手共通)'!$O$9</f>
        <v>0</v>
      </c>
      <c r="H12" s="54">
        <f>'女子申込(形・組手共通)'!$O$10</f>
        <v>0</v>
      </c>
      <c r="I12" s="54">
        <f>'女子申込(形・組手共通)'!$O$11</f>
        <v>0</v>
      </c>
      <c r="J12" s="54">
        <f>'女子申込(形・組手共通)'!$O$12</f>
        <v>0</v>
      </c>
      <c r="K12" s="63">
        <f>'女子申込(形・組手共通)'!$O$13</f>
        <v>0</v>
      </c>
      <c r="L12" s="65">
        <f>SUM(C12:K12)</f>
        <v>0</v>
      </c>
      <c r="M12" s="83">
        <f>'女子団体組手申込'!B3</f>
        <v>0</v>
      </c>
      <c r="N12" s="84">
        <f>'女子団体組手申込'!K3</f>
        <v>0</v>
      </c>
      <c r="O12" s="65">
        <f>M12+N12</f>
        <v>0</v>
      </c>
      <c r="P12" s="43"/>
    </row>
    <row r="13" spans="2:7" ht="19.5" customHeight="1" thickBot="1">
      <c r="B13" s="48"/>
      <c r="E13" s="49"/>
      <c r="F13" s="46"/>
      <c r="G13" s="46"/>
    </row>
    <row r="14" spans="1:16" ht="19.5" customHeight="1" thickTop="1">
      <c r="A14" s="151" t="s">
        <v>50</v>
      </c>
      <c r="B14" s="152"/>
      <c r="C14" s="152"/>
      <c r="D14" s="152"/>
      <c r="E14" s="153"/>
      <c r="F14" s="46"/>
      <c r="G14" s="197"/>
      <c r="H14" s="197"/>
      <c r="P14" t="s">
        <v>60</v>
      </c>
    </row>
    <row r="15" spans="1:16" ht="19.5" customHeight="1">
      <c r="A15" s="99" t="s">
        <v>16</v>
      </c>
      <c r="B15" s="100" t="s">
        <v>51</v>
      </c>
      <c r="C15" s="100" t="s">
        <v>52</v>
      </c>
      <c r="D15" s="100" t="s">
        <v>53</v>
      </c>
      <c r="E15" s="101" t="s">
        <v>54</v>
      </c>
      <c r="F15" s="46"/>
      <c r="G15" s="195"/>
      <c r="H15" s="195"/>
      <c r="P15" t="s">
        <v>61</v>
      </c>
    </row>
    <row r="16" spans="1:16" ht="19.5" customHeight="1">
      <c r="A16" s="97">
        <f>IF($B16="","",$B$5)</f>
      </c>
      <c r="B16" s="121"/>
      <c r="C16" s="121"/>
      <c r="D16" s="121"/>
      <c r="E16" s="122"/>
      <c r="F16" s="46"/>
      <c r="G16" s="196"/>
      <c r="H16" s="196"/>
      <c r="P16" t="s">
        <v>62</v>
      </c>
    </row>
    <row r="17" spans="1:8" ht="19.5" customHeight="1">
      <c r="A17" s="97">
        <f aca="true" t="shared" si="0" ref="A17:A25">IF($B17="","",$B$5)</f>
      </c>
      <c r="B17" s="121"/>
      <c r="C17" s="121"/>
      <c r="D17" s="121"/>
      <c r="E17" s="122"/>
      <c r="F17" s="46"/>
      <c r="G17" s="197"/>
      <c r="H17" s="197"/>
    </row>
    <row r="18" spans="1:16" ht="19.5" customHeight="1">
      <c r="A18" s="97">
        <f t="shared" si="0"/>
      </c>
      <c r="B18" s="121"/>
      <c r="C18" s="121"/>
      <c r="D18" s="121"/>
      <c r="E18" s="122"/>
      <c r="F18" s="46"/>
      <c r="G18" s="46"/>
      <c r="P18" t="s">
        <v>63</v>
      </c>
    </row>
    <row r="19" spans="1:16" ht="19.5" customHeight="1">
      <c r="A19" s="97">
        <f t="shared" si="0"/>
      </c>
      <c r="B19" s="121"/>
      <c r="C19" s="121"/>
      <c r="D19" s="121"/>
      <c r="E19" s="122"/>
      <c r="F19" s="46"/>
      <c r="G19" s="46"/>
      <c r="P19" t="s">
        <v>64</v>
      </c>
    </row>
    <row r="20" spans="1:16" ht="19.5" customHeight="1">
      <c r="A20" s="97">
        <f t="shared" si="0"/>
      </c>
      <c r="B20" s="121"/>
      <c r="C20" s="121"/>
      <c r="D20" s="121"/>
      <c r="E20" s="122"/>
      <c r="F20" s="47"/>
      <c r="G20" s="47"/>
      <c r="P20" t="s">
        <v>65</v>
      </c>
    </row>
    <row r="21" spans="1:16" ht="19.5" customHeight="1">
      <c r="A21" s="97">
        <f t="shared" si="0"/>
      </c>
      <c r="B21" s="121"/>
      <c r="C21" s="121"/>
      <c r="D21" s="121"/>
      <c r="E21" s="122"/>
      <c r="P21" t="s">
        <v>66</v>
      </c>
    </row>
    <row r="22" spans="1:16" ht="19.5" customHeight="1">
      <c r="A22" s="97">
        <f t="shared" si="0"/>
      </c>
      <c r="B22" s="121"/>
      <c r="C22" s="121"/>
      <c r="D22" s="121"/>
      <c r="E22" s="122"/>
      <c r="P22" t="s">
        <v>67</v>
      </c>
    </row>
    <row r="23" spans="1:5" ht="19.5" customHeight="1">
      <c r="A23" s="97">
        <f t="shared" si="0"/>
      </c>
      <c r="B23" s="121"/>
      <c r="C23" s="121"/>
      <c r="D23" s="121"/>
      <c r="E23" s="122"/>
    </row>
    <row r="24" spans="1:5" ht="19.5" customHeight="1">
      <c r="A24" s="97">
        <f t="shared" si="0"/>
      </c>
      <c r="B24" s="121"/>
      <c r="C24" s="121"/>
      <c r="D24" s="121"/>
      <c r="E24" s="122"/>
    </row>
    <row r="25" spans="1:5" ht="19.5" customHeight="1" thickBot="1">
      <c r="A25" s="98">
        <f t="shared" si="0"/>
      </c>
      <c r="B25" s="123"/>
      <c r="C25" s="123"/>
      <c r="D25" s="123"/>
      <c r="E25" s="124"/>
    </row>
    <row r="26" ht="13.5" thickTop="1"/>
  </sheetData>
  <sheetProtection sheet="1"/>
  <mergeCells count="10">
    <mergeCell ref="I5:J5"/>
    <mergeCell ref="H6:O6"/>
    <mergeCell ref="A1:N1"/>
    <mergeCell ref="A4:A5"/>
    <mergeCell ref="A14:E14"/>
    <mergeCell ref="C2:F2"/>
    <mergeCell ref="G2:H2"/>
    <mergeCell ref="G4:H4"/>
    <mergeCell ref="G5:H5"/>
    <mergeCell ref="I4:J4"/>
  </mergeCells>
  <dataValidations count="3">
    <dataValidation type="list" allowBlank="1" showInputMessage="1" showErrorMessage="1" sqref="C7">
      <formula1>$P$7:$P$11</formula1>
    </dataValidation>
    <dataValidation type="list" allowBlank="1" showInputMessage="1" showErrorMessage="1" sqref="C16:D25">
      <formula1>$P$13:$P$16</formula1>
    </dataValidation>
    <dataValidation type="list" allowBlank="1" showInputMessage="1" showErrorMessage="1" sqref="E16:E25">
      <formula1>$P$17:$P$22</formula1>
    </dataValidation>
  </dataValidations>
  <hyperlinks>
    <hyperlink ref="C2" r:id="rId1" display="tensyo5520991@yahoo.co.jp"/>
    <hyperlink ref="C2:D2" r:id="rId2" display="tensyo5520991@yahoo.co.jp"/>
    <hyperlink ref="C2:F2" r:id="rId3" display="minaminihon.s.k.t@gmail.com"/>
  </hyperlinks>
  <printOptions/>
  <pageMargins left="0.7" right="0.7" top="0.75" bottom="0.75" header="0.3" footer="0.3"/>
  <pageSetup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15"/>
  <sheetViews>
    <sheetView zoomScalePageLayoutView="0" workbookViewId="0" topLeftCell="A1">
      <selection activeCell="B5" sqref="B5"/>
    </sheetView>
  </sheetViews>
  <sheetFormatPr defaultColWidth="9.00390625" defaultRowHeight="18" customHeight="1"/>
  <cols>
    <col min="1" max="1" width="7.421875" style="7" customWidth="1"/>
    <col min="2" max="2" width="7.7109375" style="1" customWidth="1"/>
    <col min="3" max="3" width="14.28125" style="1" customWidth="1"/>
    <col min="4" max="5" width="20.421875" style="1" customWidth="1"/>
    <col min="6" max="7" width="8.7109375" style="1" customWidth="1"/>
    <col min="8" max="8" width="3.140625" style="1" customWidth="1"/>
    <col min="9" max="10" width="11.28125" style="7" hidden="1" customWidth="1"/>
    <col min="11" max="11" width="12.7109375" style="1" hidden="1" customWidth="1"/>
    <col min="12" max="12" width="6.28125" style="1" hidden="1" customWidth="1"/>
    <col min="13" max="13" width="10.7109375" style="1" customWidth="1"/>
    <col min="14" max="15" width="8.421875" style="1" customWidth="1"/>
    <col min="16" max="16384" width="9.00390625" style="1" customWidth="1"/>
  </cols>
  <sheetData>
    <row r="1" spans="1:15" ht="27" customHeight="1">
      <c r="A1" s="162" t="s">
        <v>72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43.5" customHeight="1" thickBot="1">
      <c r="A2" s="173" t="s">
        <v>105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1.75" customHeight="1" thickTop="1">
      <c r="A3" s="163" t="s">
        <v>13</v>
      </c>
      <c r="B3" s="165" t="s">
        <v>0</v>
      </c>
      <c r="C3" s="167" t="s">
        <v>35</v>
      </c>
      <c r="D3" s="169" t="s">
        <v>1</v>
      </c>
      <c r="E3" s="169" t="s">
        <v>104</v>
      </c>
      <c r="F3" s="171" t="s">
        <v>2</v>
      </c>
      <c r="G3" s="172"/>
      <c r="H3" s="8"/>
      <c r="K3" s="7"/>
      <c r="L3" s="7"/>
      <c r="M3" s="175" t="s">
        <v>12</v>
      </c>
      <c r="N3" s="176"/>
      <c r="O3" s="177"/>
    </row>
    <row r="4" spans="1:15" ht="21.75" customHeight="1" thickBot="1">
      <c r="A4" s="164"/>
      <c r="B4" s="166"/>
      <c r="C4" s="168"/>
      <c r="D4" s="170"/>
      <c r="E4" s="170"/>
      <c r="F4" s="17" t="s">
        <v>3</v>
      </c>
      <c r="G4" s="75" t="s">
        <v>4</v>
      </c>
      <c r="H4" s="8"/>
      <c r="K4" s="7"/>
      <c r="L4" s="7"/>
      <c r="M4" s="26" t="s">
        <v>11</v>
      </c>
      <c r="N4" s="27" t="s">
        <v>3</v>
      </c>
      <c r="O4" s="28" t="s">
        <v>4</v>
      </c>
    </row>
    <row r="5" spans="1:15" ht="19.5" customHeight="1" thickTop="1">
      <c r="A5" s="18">
        <v>1</v>
      </c>
      <c r="B5" s="12"/>
      <c r="C5" s="111">
        <f>IF(D5="","",'取りまとめシート'!$B$5)</f>
      </c>
      <c r="D5" s="13"/>
      <c r="E5" s="141"/>
      <c r="F5" s="14"/>
      <c r="G5" s="76"/>
      <c r="H5" s="8"/>
      <c r="I5" s="7">
        <f aca="true" t="shared" si="0" ref="I5:I36">IF(F5="〇",VLOOKUP($B5,$L$5:$M$13,2,0),"")</f>
      </c>
      <c r="J5" s="7">
        <f aca="true" t="shared" si="1" ref="J5:J36">IF(G5="〇",VLOOKUP($B5,$L$5:$M$13,2,0),"")</f>
      </c>
      <c r="K5" s="7"/>
      <c r="L5" s="7" t="s">
        <v>36</v>
      </c>
      <c r="M5" s="10" t="s">
        <v>5</v>
      </c>
      <c r="N5" s="22">
        <f>COUNTIF($I$3:$I$104,"小学１年")</f>
        <v>0</v>
      </c>
      <c r="O5" s="23">
        <f>COUNTIF($J$3:$J$104,"小学１年")</f>
        <v>0</v>
      </c>
    </row>
    <row r="6" spans="1:15" ht="19.5" customHeight="1">
      <c r="A6" s="18">
        <v>2</v>
      </c>
      <c r="B6" s="12"/>
      <c r="C6" s="111">
        <f>IF(D6="","",'取りまとめシート'!$B$5)</f>
      </c>
      <c r="D6" s="13"/>
      <c r="E6" s="141"/>
      <c r="F6" s="14"/>
      <c r="G6" s="76"/>
      <c r="H6" s="8"/>
      <c r="I6" s="7">
        <f t="shared" si="0"/>
      </c>
      <c r="J6" s="7">
        <f t="shared" si="1"/>
      </c>
      <c r="K6" s="7"/>
      <c r="L6" s="2" t="s">
        <v>37</v>
      </c>
      <c r="M6" s="10" t="s">
        <v>6</v>
      </c>
      <c r="N6" s="22">
        <f>COUNTIF($I$3:$I$104,"小学２年")</f>
        <v>0</v>
      </c>
      <c r="O6" s="23">
        <f>COUNTIF($J$3:$J$104,"小学２年")</f>
        <v>0</v>
      </c>
    </row>
    <row r="7" spans="1:15" ht="19.5" customHeight="1">
      <c r="A7" s="18">
        <v>3</v>
      </c>
      <c r="B7" s="12"/>
      <c r="C7" s="111">
        <f>IF(D7="","",'取りまとめシート'!$B$5)</f>
      </c>
      <c r="D7" s="13"/>
      <c r="E7" s="141"/>
      <c r="F7" s="14"/>
      <c r="G7" s="76"/>
      <c r="H7" s="8"/>
      <c r="I7" s="7">
        <f t="shared" si="0"/>
      </c>
      <c r="J7" s="7">
        <f t="shared" si="1"/>
      </c>
      <c r="K7" s="7" t="s">
        <v>14</v>
      </c>
      <c r="L7" s="2" t="s">
        <v>38</v>
      </c>
      <c r="M7" s="10" t="s">
        <v>7</v>
      </c>
      <c r="N7" s="22">
        <f>COUNTIF($I$3:$I$104,"小学３年")</f>
        <v>0</v>
      </c>
      <c r="O7" s="23">
        <f>COUNTIF($J$3:$J$104,"小学３年")</f>
        <v>0</v>
      </c>
    </row>
    <row r="8" spans="1:15" ht="19.5" customHeight="1">
      <c r="A8" s="18">
        <v>4</v>
      </c>
      <c r="B8" s="12"/>
      <c r="C8" s="111">
        <f>IF(D8="","",'取りまとめシート'!$B$5)</f>
      </c>
      <c r="D8" s="13"/>
      <c r="E8" s="141"/>
      <c r="F8" s="14"/>
      <c r="G8" s="76"/>
      <c r="H8" s="8"/>
      <c r="I8" s="7">
        <f t="shared" si="0"/>
      </c>
      <c r="J8" s="7">
        <f t="shared" si="1"/>
      </c>
      <c r="K8" s="7" t="s">
        <v>15</v>
      </c>
      <c r="L8" s="2" t="s">
        <v>39</v>
      </c>
      <c r="M8" s="10" t="s">
        <v>8</v>
      </c>
      <c r="N8" s="22">
        <f>COUNTIF($I$3:$I$104,"小学４年")</f>
        <v>0</v>
      </c>
      <c r="O8" s="23">
        <f>COUNTIF($J$3:$J$104,"小学４年")</f>
        <v>0</v>
      </c>
    </row>
    <row r="9" spans="1:15" ht="19.5" customHeight="1">
      <c r="A9" s="18">
        <v>5</v>
      </c>
      <c r="B9" s="12"/>
      <c r="C9" s="111">
        <f>IF(D9="","",'取りまとめシート'!$B$5)</f>
      </c>
      <c r="D9" s="13"/>
      <c r="E9" s="141"/>
      <c r="F9" s="14"/>
      <c r="G9" s="76"/>
      <c r="H9" s="8"/>
      <c r="I9" s="7">
        <f t="shared" si="0"/>
      </c>
      <c r="J9" s="7">
        <f t="shared" si="1"/>
      </c>
      <c r="K9" s="7"/>
      <c r="L9" s="2" t="s">
        <v>40</v>
      </c>
      <c r="M9" s="10" t="s">
        <v>9</v>
      </c>
      <c r="N9" s="22">
        <f>COUNTIF($I$3:$I$104,"小学５年")</f>
        <v>0</v>
      </c>
      <c r="O9" s="23">
        <f>COUNTIF($J$3:$J$104,"小学５年")</f>
        <v>0</v>
      </c>
    </row>
    <row r="10" spans="1:15" ht="19.5" customHeight="1">
      <c r="A10" s="18">
        <v>6</v>
      </c>
      <c r="B10" s="12"/>
      <c r="C10" s="111">
        <f>IF(D10="","",'取りまとめシート'!$B$5)</f>
      </c>
      <c r="D10" s="13"/>
      <c r="E10" s="141"/>
      <c r="F10" s="14"/>
      <c r="G10" s="76"/>
      <c r="H10" s="8"/>
      <c r="I10" s="7">
        <f t="shared" si="0"/>
      </c>
      <c r="J10" s="7">
        <f t="shared" si="1"/>
      </c>
      <c r="K10" s="4"/>
      <c r="L10" s="9" t="s">
        <v>41</v>
      </c>
      <c r="M10" s="10" t="s">
        <v>10</v>
      </c>
      <c r="N10" s="22">
        <f>COUNTIF($I$3:$I$104,"小学６年")</f>
        <v>0</v>
      </c>
      <c r="O10" s="23">
        <f>COUNTIF($J$3:$J$104,"小学６年")</f>
        <v>0</v>
      </c>
    </row>
    <row r="11" spans="1:15" s="2" customFormat="1" ht="19.5" customHeight="1">
      <c r="A11" s="18">
        <v>7</v>
      </c>
      <c r="B11" s="12"/>
      <c r="C11" s="111">
        <f>IF(D11="","",'取りまとめシート'!$B$5)</f>
      </c>
      <c r="D11" s="13"/>
      <c r="E11" s="141"/>
      <c r="F11" s="14"/>
      <c r="G11" s="76"/>
      <c r="H11" s="8"/>
      <c r="I11" s="7">
        <f t="shared" si="0"/>
      </c>
      <c r="J11" s="7">
        <f t="shared" si="1"/>
      </c>
      <c r="K11" s="6"/>
      <c r="L11" s="5" t="s">
        <v>42</v>
      </c>
      <c r="M11" s="10" t="s">
        <v>45</v>
      </c>
      <c r="N11" s="22">
        <f>COUNTIF($I$3:$I$104,"中学１年")</f>
        <v>0</v>
      </c>
      <c r="O11" s="23">
        <f>COUNTIF($J$3:$J$104,"中学１年")</f>
        <v>0</v>
      </c>
    </row>
    <row r="12" spans="1:15" s="2" customFormat="1" ht="19.5" customHeight="1">
      <c r="A12" s="18">
        <v>8</v>
      </c>
      <c r="B12" s="12"/>
      <c r="C12" s="111">
        <f>IF(D12="","",'取りまとめシート'!$B$5)</f>
      </c>
      <c r="D12" s="13"/>
      <c r="E12" s="141"/>
      <c r="F12" s="14"/>
      <c r="G12" s="76"/>
      <c r="H12" s="8"/>
      <c r="I12" s="7">
        <f t="shared" si="0"/>
      </c>
      <c r="J12" s="7">
        <f t="shared" si="1"/>
      </c>
      <c r="K12" s="7"/>
      <c r="L12" s="7" t="s">
        <v>43</v>
      </c>
      <c r="M12" s="10" t="s">
        <v>46</v>
      </c>
      <c r="N12" s="22">
        <f>COUNTIF($I$3:$I$104,"中学２年")</f>
        <v>0</v>
      </c>
      <c r="O12" s="23">
        <f>COUNTIF($J$3:$J$104,"中学２年")</f>
        <v>0</v>
      </c>
    </row>
    <row r="13" spans="1:15" ht="19.5" customHeight="1" thickBot="1">
      <c r="A13" s="18">
        <v>9</v>
      </c>
      <c r="B13" s="12"/>
      <c r="C13" s="111">
        <f>IF(D13="","",'取りまとめシート'!$B$5)</f>
      </c>
      <c r="D13" s="13"/>
      <c r="E13" s="141"/>
      <c r="F13" s="14"/>
      <c r="G13" s="76"/>
      <c r="H13" s="8"/>
      <c r="I13" s="7">
        <f t="shared" si="0"/>
      </c>
      <c r="J13" s="7">
        <f t="shared" si="1"/>
      </c>
      <c r="K13" s="7"/>
      <c r="L13" s="7" t="s">
        <v>44</v>
      </c>
      <c r="M13" s="11" t="s">
        <v>47</v>
      </c>
      <c r="N13" s="24">
        <f>COUNTIF($I$3:$I$104,"中学３年")</f>
        <v>0</v>
      </c>
      <c r="O13" s="25">
        <f>COUNTIF($J$3:$J$104,"中学３年")</f>
        <v>0</v>
      </c>
    </row>
    <row r="14" spans="1:10" ht="19.5" customHeight="1" thickTop="1">
      <c r="A14" s="18">
        <v>10</v>
      </c>
      <c r="B14" s="12"/>
      <c r="C14" s="111">
        <f>IF(D14="","",'取りまとめシート'!$B$5)</f>
      </c>
      <c r="D14" s="13"/>
      <c r="E14" s="141"/>
      <c r="F14" s="14"/>
      <c r="G14" s="76"/>
      <c r="H14" s="8"/>
      <c r="I14" s="7">
        <f t="shared" si="0"/>
      </c>
      <c r="J14" s="7">
        <f t="shared" si="1"/>
      </c>
    </row>
    <row r="15" spans="1:10" ht="19.5" customHeight="1">
      <c r="A15" s="18">
        <v>11</v>
      </c>
      <c r="B15" s="12"/>
      <c r="C15" s="111">
        <f>IF(D15="","",'取りまとめシート'!$B$5)</f>
      </c>
      <c r="D15" s="13"/>
      <c r="E15" s="141"/>
      <c r="F15" s="14"/>
      <c r="G15" s="76"/>
      <c r="H15" s="8"/>
      <c r="I15" s="7">
        <f t="shared" si="0"/>
      </c>
      <c r="J15" s="7">
        <f t="shared" si="1"/>
      </c>
    </row>
    <row r="16" spans="1:10" ht="19.5" customHeight="1">
      <c r="A16" s="18">
        <v>12</v>
      </c>
      <c r="B16" s="12"/>
      <c r="C16" s="111">
        <f>IF(D16="","",'取りまとめシート'!$B$5)</f>
      </c>
      <c r="D16" s="13"/>
      <c r="E16" s="141"/>
      <c r="F16" s="14"/>
      <c r="G16" s="76"/>
      <c r="H16" s="8"/>
      <c r="I16" s="7">
        <f t="shared" si="0"/>
      </c>
      <c r="J16" s="7">
        <f t="shared" si="1"/>
      </c>
    </row>
    <row r="17" spans="1:10" ht="19.5" customHeight="1">
      <c r="A17" s="18">
        <v>13</v>
      </c>
      <c r="B17" s="12"/>
      <c r="C17" s="111">
        <f>IF(D17="","",'取りまとめシート'!$B$5)</f>
      </c>
      <c r="D17" s="13"/>
      <c r="E17" s="141"/>
      <c r="F17" s="14"/>
      <c r="G17" s="76"/>
      <c r="H17" s="8"/>
      <c r="I17" s="7">
        <f t="shared" si="0"/>
      </c>
      <c r="J17" s="7">
        <f t="shared" si="1"/>
      </c>
    </row>
    <row r="18" spans="1:10" ht="19.5" customHeight="1">
      <c r="A18" s="18">
        <v>14</v>
      </c>
      <c r="B18" s="12"/>
      <c r="C18" s="111">
        <f>IF(D18="","",'取りまとめシート'!$B$5)</f>
      </c>
      <c r="D18" s="13"/>
      <c r="E18" s="141"/>
      <c r="F18" s="14"/>
      <c r="G18" s="76"/>
      <c r="H18" s="8"/>
      <c r="I18" s="7">
        <f t="shared" si="0"/>
      </c>
      <c r="J18" s="7">
        <f t="shared" si="1"/>
      </c>
    </row>
    <row r="19" spans="1:10" ht="19.5" customHeight="1">
      <c r="A19" s="18">
        <v>15</v>
      </c>
      <c r="B19" s="12"/>
      <c r="C19" s="111">
        <f>IF(D19="","",'取りまとめシート'!$B$5)</f>
      </c>
      <c r="D19" s="13"/>
      <c r="E19" s="141"/>
      <c r="F19" s="14"/>
      <c r="G19" s="76"/>
      <c r="H19" s="8"/>
      <c r="I19" s="7">
        <f t="shared" si="0"/>
      </c>
      <c r="J19" s="7">
        <f t="shared" si="1"/>
      </c>
    </row>
    <row r="20" spans="1:10" ht="19.5" customHeight="1">
      <c r="A20" s="18">
        <v>16</v>
      </c>
      <c r="B20" s="12"/>
      <c r="C20" s="111">
        <f>IF(D20="","",'取りまとめシート'!$B$5)</f>
      </c>
      <c r="D20" s="13"/>
      <c r="E20" s="141"/>
      <c r="F20" s="14"/>
      <c r="G20" s="76"/>
      <c r="H20" s="8"/>
      <c r="I20" s="7">
        <f t="shared" si="0"/>
      </c>
      <c r="J20" s="7">
        <f t="shared" si="1"/>
      </c>
    </row>
    <row r="21" spans="1:10" ht="19.5" customHeight="1">
      <c r="A21" s="18">
        <v>17</v>
      </c>
      <c r="B21" s="12"/>
      <c r="C21" s="111">
        <f>IF(D21="","",'取りまとめシート'!$B$5)</f>
      </c>
      <c r="D21" s="13"/>
      <c r="E21" s="141"/>
      <c r="F21" s="14"/>
      <c r="G21" s="76"/>
      <c r="H21" s="8"/>
      <c r="I21" s="7">
        <f t="shared" si="0"/>
      </c>
      <c r="J21" s="7">
        <f t="shared" si="1"/>
      </c>
    </row>
    <row r="22" spans="1:10" ht="19.5" customHeight="1">
      <c r="A22" s="18">
        <v>18</v>
      </c>
      <c r="B22" s="12"/>
      <c r="C22" s="111">
        <f>IF(D22="","",'取りまとめシート'!$B$5)</f>
      </c>
      <c r="D22" s="13"/>
      <c r="E22" s="141"/>
      <c r="F22" s="14"/>
      <c r="G22" s="76"/>
      <c r="H22" s="8"/>
      <c r="I22" s="7">
        <f t="shared" si="0"/>
      </c>
      <c r="J22" s="7">
        <f t="shared" si="1"/>
      </c>
    </row>
    <row r="23" spans="1:10" ht="19.5" customHeight="1">
      <c r="A23" s="18">
        <v>19</v>
      </c>
      <c r="B23" s="12"/>
      <c r="C23" s="111">
        <f>IF(D23="","",'取りまとめシート'!$B$5)</f>
      </c>
      <c r="D23" s="13"/>
      <c r="E23" s="141"/>
      <c r="F23" s="14"/>
      <c r="G23" s="76"/>
      <c r="H23" s="8"/>
      <c r="I23" s="7">
        <f t="shared" si="0"/>
      </c>
      <c r="J23" s="7">
        <f t="shared" si="1"/>
      </c>
    </row>
    <row r="24" spans="1:10" ht="19.5" customHeight="1">
      <c r="A24" s="18">
        <v>20</v>
      </c>
      <c r="B24" s="12"/>
      <c r="C24" s="111">
        <f>IF(D24="","",'取りまとめシート'!$B$5)</f>
      </c>
      <c r="D24" s="13"/>
      <c r="E24" s="141"/>
      <c r="F24" s="14"/>
      <c r="G24" s="76"/>
      <c r="H24" s="8"/>
      <c r="I24" s="7">
        <f t="shared" si="0"/>
      </c>
      <c r="J24" s="7">
        <f t="shared" si="1"/>
      </c>
    </row>
    <row r="25" spans="1:10" ht="19.5" customHeight="1">
      <c r="A25" s="18">
        <v>21</v>
      </c>
      <c r="B25" s="12"/>
      <c r="C25" s="111">
        <f>IF(D25="","",'取りまとめシート'!$B$5)</f>
      </c>
      <c r="D25" s="13"/>
      <c r="E25" s="141"/>
      <c r="F25" s="14"/>
      <c r="G25" s="76"/>
      <c r="H25" s="8"/>
      <c r="I25" s="7">
        <f t="shared" si="0"/>
      </c>
      <c r="J25" s="7">
        <f t="shared" si="1"/>
      </c>
    </row>
    <row r="26" spans="1:10" ht="19.5" customHeight="1">
      <c r="A26" s="18">
        <v>22</v>
      </c>
      <c r="B26" s="12"/>
      <c r="C26" s="111">
        <f>IF(D26="","",'取りまとめシート'!$B$5)</f>
      </c>
      <c r="D26" s="13"/>
      <c r="E26" s="141"/>
      <c r="F26" s="14"/>
      <c r="G26" s="76"/>
      <c r="H26" s="8"/>
      <c r="I26" s="7">
        <f t="shared" si="0"/>
      </c>
      <c r="J26" s="7">
        <f t="shared" si="1"/>
      </c>
    </row>
    <row r="27" spans="1:10" ht="19.5" customHeight="1">
      <c r="A27" s="18">
        <v>23</v>
      </c>
      <c r="B27" s="12"/>
      <c r="C27" s="111">
        <f>IF(D27="","",'取りまとめシート'!$B$5)</f>
      </c>
      <c r="D27" s="13"/>
      <c r="E27" s="141"/>
      <c r="F27" s="14"/>
      <c r="G27" s="76"/>
      <c r="H27" s="8"/>
      <c r="I27" s="7">
        <f t="shared" si="0"/>
      </c>
      <c r="J27" s="7">
        <f t="shared" si="1"/>
      </c>
    </row>
    <row r="28" spans="1:10" ht="19.5" customHeight="1">
      <c r="A28" s="18">
        <v>24</v>
      </c>
      <c r="B28" s="12"/>
      <c r="C28" s="111">
        <f>IF(D28="","",'取りまとめシート'!$B$5)</f>
      </c>
      <c r="D28" s="13"/>
      <c r="E28" s="141"/>
      <c r="F28" s="14"/>
      <c r="G28" s="76"/>
      <c r="H28" s="8"/>
      <c r="I28" s="7">
        <f t="shared" si="0"/>
      </c>
      <c r="J28" s="7">
        <f t="shared" si="1"/>
      </c>
    </row>
    <row r="29" spans="1:10" ht="19.5" customHeight="1">
      <c r="A29" s="18">
        <v>25</v>
      </c>
      <c r="B29" s="12"/>
      <c r="C29" s="111">
        <f>IF(D29="","",'取りまとめシート'!$B$5)</f>
      </c>
      <c r="D29" s="13"/>
      <c r="E29" s="141"/>
      <c r="F29" s="14"/>
      <c r="G29" s="76"/>
      <c r="H29" s="8"/>
      <c r="I29" s="7">
        <f t="shared" si="0"/>
      </c>
      <c r="J29" s="7">
        <f t="shared" si="1"/>
      </c>
    </row>
    <row r="30" spans="1:10" ht="19.5" customHeight="1">
      <c r="A30" s="18">
        <v>26</v>
      </c>
      <c r="B30" s="12"/>
      <c r="C30" s="111">
        <f>IF(D30="","",'取りまとめシート'!$B$5)</f>
      </c>
      <c r="D30" s="13"/>
      <c r="E30" s="141"/>
      <c r="F30" s="14"/>
      <c r="G30" s="76"/>
      <c r="H30" s="8"/>
      <c r="I30" s="7">
        <f t="shared" si="0"/>
      </c>
      <c r="J30" s="7">
        <f t="shared" si="1"/>
      </c>
    </row>
    <row r="31" spans="1:10" ht="19.5" customHeight="1">
      <c r="A31" s="18">
        <v>27</v>
      </c>
      <c r="B31" s="12"/>
      <c r="C31" s="111">
        <f>IF(D31="","",'取りまとめシート'!$B$5)</f>
      </c>
      <c r="D31" s="13"/>
      <c r="E31" s="141"/>
      <c r="F31" s="14"/>
      <c r="G31" s="76"/>
      <c r="H31" s="8"/>
      <c r="I31" s="7">
        <f t="shared" si="0"/>
      </c>
      <c r="J31" s="7">
        <f t="shared" si="1"/>
      </c>
    </row>
    <row r="32" spans="1:10" ht="19.5" customHeight="1">
      <c r="A32" s="18">
        <v>28</v>
      </c>
      <c r="B32" s="12"/>
      <c r="C32" s="111">
        <f>IF(D32="","",'取りまとめシート'!$B$5)</f>
      </c>
      <c r="D32" s="13"/>
      <c r="E32" s="141"/>
      <c r="F32" s="14"/>
      <c r="G32" s="76"/>
      <c r="H32" s="8"/>
      <c r="I32" s="7">
        <f t="shared" si="0"/>
      </c>
      <c r="J32" s="7">
        <f t="shared" si="1"/>
      </c>
    </row>
    <row r="33" spans="1:10" ht="19.5" customHeight="1">
      <c r="A33" s="18">
        <v>29</v>
      </c>
      <c r="B33" s="12"/>
      <c r="C33" s="111">
        <f>IF(D33="","",'取りまとめシート'!$B$5)</f>
      </c>
      <c r="D33" s="13"/>
      <c r="E33" s="141"/>
      <c r="F33" s="14"/>
      <c r="G33" s="76"/>
      <c r="H33" s="8"/>
      <c r="I33" s="7">
        <f t="shared" si="0"/>
      </c>
      <c r="J33" s="7">
        <f t="shared" si="1"/>
      </c>
    </row>
    <row r="34" spans="1:10" ht="19.5" customHeight="1">
      <c r="A34" s="18">
        <v>30</v>
      </c>
      <c r="B34" s="12"/>
      <c r="C34" s="111">
        <f>IF(D34="","",'取りまとめシート'!$B$5)</f>
      </c>
      <c r="D34" s="13"/>
      <c r="E34" s="141"/>
      <c r="F34" s="14"/>
      <c r="G34" s="76"/>
      <c r="H34" s="8"/>
      <c r="I34" s="7">
        <f t="shared" si="0"/>
      </c>
      <c r="J34" s="7">
        <f t="shared" si="1"/>
      </c>
    </row>
    <row r="35" spans="1:10" ht="19.5" customHeight="1">
      <c r="A35" s="18">
        <v>31</v>
      </c>
      <c r="B35" s="12"/>
      <c r="C35" s="111">
        <f>IF(D35="","",'取りまとめシート'!$B$5)</f>
      </c>
      <c r="D35" s="13"/>
      <c r="E35" s="141"/>
      <c r="F35" s="14"/>
      <c r="G35" s="76"/>
      <c r="H35" s="8"/>
      <c r="I35" s="7">
        <f t="shared" si="0"/>
      </c>
      <c r="J35" s="7">
        <f t="shared" si="1"/>
      </c>
    </row>
    <row r="36" spans="1:10" ht="19.5" customHeight="1">
      <c r="A36" s="18">
        <v>32</v>
      </c>
      <c r="B36" s="12"/>
      <c r="C36" s="111">
        <f>IF(D36="","",'取りまとめシート'!$B$5)</f>
      </c>
      <c r="D36" s="13"/>
      <c r="E36" s="141"/>
      <c r="F36" s="14"/>
      <c r="G36" s="76"/>
      <c r="H36" s="8"/>
      <c r="I36" s="7">
        <f t="shared" si="0"/>
      </c>
      <c r="J36" s="7">
        <f t="shared" si="1"/>
      </c>
    </row>
    <row r="37" spans="1:10" ht="19.5" customHeight="1">
      <c r="A37" s="18">
        <v>33</v>
      </c>
      <c r="B37" s="12"/>
      <c r="C37" s="111">
        <f>IF(D37="","",'取りまとめシート'!$B$5)</f>
      </c>
      <c r="D37" s="13"/>
      <c r="E37" s="141"/>
      <c r="F37" s="14"/>
      <c r="G37" s="76"/>
      <c r="H37" s="8"/>
      <c r="I37" s="7">
        <f aca="true" t="shared" si="2" ref="I37:I68">IF(F37="〇",VLOOKUP($B37,$L$5:$M$13,2,0),"")</f>
      </c>
      <c r="J37" s="7">
        <f aca="true" t="shared" si="3" ref="J37:J68">IF(G37="〇",VLOOKUP($B37,$L$5:$M$13,2,0),"")</f>
      </c>
    </row>
    <row r="38" spans="1:10" ht="19.5" customHeight="1">
      <c r="A38" s="18">
        <v>34</v>
      </c>
      <c r="B38" s="12"/>
      <c r="C38" s="111">
        <f>IF(D38="","",'取りまとめシート'!$B$5)</f>
      </c>
      <c r="D38" s="13"/>
      <c r="E38" s="141"/>
      <c r="F38" s="14"/>
      <c r="G38" s="76"/>
      <c r="H38" s="8"/>
      <c r="I38" s="7">
        <f t="shared" si="2"/>
      </c>
      <c r="J38" s="7">
        <f t="shared" si="3"/>
      </c>
    </row>
    <row r="39" spans="1:10" ht="19.5" customHeight="1">
      <c r="A39" s="18">
        <v>35</v>
      </c>
      <c r="B39" s="12"/>
      <c r="C39" s="111">
        <f>IF(D39="","",'取りまとめシート'!$B$5)</f>
      </c>
      <c r="D39" s="13"/>
      <c r="E39" s="141"/>
      <c r="F39" s="14"/>
      <c r="G39" s="76"/>
      <c r="H39" s="8"/>
      <c r="I39" s="7">
        <f t="shared" si="2"/>
      </c>
      <c r="J39" s="7">
        <f t="shared" si="3"/>
      </c>
    </row>
    <row r="40" spans="1:10" ht="19.5" customHeight="1">
      <c r="A40" s="18">
        <v>36</v>
      </c>
      <c r="B40" s="12"/>
      <c r="C40" s="111">
        <f>IF(D40="","",'取りまとめシート'!$B$5)</f>
      </c>
      <c r="D40" s="13"/>
      <c r="E40" s="141"/>
      <c r="F40" s="14"/>
      <c r="G40" s="76"/>
      <c r="H40" s="8"/>
      <c r="I40" s="7">
        <f t="shared" si="2"/>
      </c>
      <c r="J40" s="7">
        <f t="shared" si="3"/>
      </c>
    </row>
    <row r="41" spans="1:10" ht="19.5" customHeight="1">
      <c r="A41" s="18">
        <v>37</v>
      </c>
      <c r="B41" s="12"/>
      <c r="C41" s="111">
        <f>IF(D41="","",'取りまとめシート'!$B$5)</f>
      </c>
      <c r="D41" s="13"/>
      <c r="E41" s="141"/>
      <c r="F41" s="14"/>
      <c r="G41" s="76"/>
      <c r="H41" s="8"/>
      <c r="I41" s="7">
        <f t="shared" si="2"/>
      </c>
      <c r="J41" s="7">
        <f t="shared" si="3"/>
      </c>
    </row>
    <row r="42" spans="1:10" ht="19.5" customHeight="1">
      <c r="A42" s="18">
        <v>38</v>
      </c>
      <c r="B42" s="12"/>
      <c r="C42" s="111">
        <f>IF(D42="","",'取りまとめシート'!$B$5)</f>
      </c>
      <c r="D42" s="13"/>
      <c r="E42" s="141"/>
      <c r="F42" s="14"/>
      <c r="G42" s="76"/>
      <c r="H42" s="8"/>
      <c r="I42" s="7">
        <f t="shared" si="2"/>
      </c>
      <c r="J42" s="7">
        <f t="shared" si="3"/>
      </c>
    </row>
    <row r="43" spans="1:10" ht="19.5" customHeight="1">
      <c r="A43" s="18">
        <v>39</v>
      </c>
      <c r="B43" s="12"/>
      <c r="C43" s="111">
        <f>IF(D43="","",'取りまとめシート'!$B$5)</f>
      </c>
      <c r="D43" s="13"/>
      <c r="E43" s="141"/>
      <c r="F43" s="14"/>
      <c r="G43" s="76"/>
      <c r="H43" s="8"/>
      <c r="I43" s="7">
        <f t="shared" si="2"/>
      </c>
      <c r="J43" s="7">
        <f t="shared" si="3"/>
      </c>
    </row>
    <row r="44" spans="1:10" ht="19.5" customHeight="1">
      <c r="A44" s="18">
        <v>40</v>
      </c>
      <c r="B44" s="12"/>
      <c r="C44" s="111">
        <f>IF(D44="","",'取りまとめシート'!$B$5)</f>
      </c>
      <c r="D44" s="13"/>
      <c r="E44" s="141"/>
      <c r="F44" s="14"/>
      <c r="G44" s="76"/>
      <c r="H44" s="8"/>
      <c r="I44" s="7">
        <f t="shared" si="2"/>
      </c>
      <c r="J44" s="7">
        <f t="shared" si="3"/>
      </c>
    </row>
    <row r="45" spans="1:10" ht="19.5" customHeight="1">
      <c r="A45" s="18">
        <v>41</v>
      </c>
      <c r="B45" s="12"/>
      <c r="C45" s="111">
        <f>IF(D45="","",'取りまとめシート'!$B$5)</f>
      </c>
      <c r="D45" s="13"/>
      <c r="E45" s="141"/>
      <c r="F45" s="14"/>
      <c r="G45" s="76"/>
      <c r="H45" s="8"/>
      <c r="I45" s="7">
        <f t="shared" si="2"/>
      </c>
      <c r="J45" s="7">
        <f t="shared" si="3"/>
      </c>
    </row>
    <row r="46" spans="1:10" ht="19.5" customHeight="1">
      <c r="A46" s="18">
        <v>42</v>
      </c>
      <c r="B46" s="12"/>
      <c r="C46" s="111">
        <f>IF(D46="","",'取りまとめシート'!$B$5)</f>
      </c>
      <c r="D46" s="13"/>
      <c r="E46" s="141"/>
      <c r="F46" s="14"/>
      <c r="G46" s="76"/>
      <c r="H46" s="8"/>
      <c r="I46" s="7">
        <f t="shared" si="2"/>
      </c>
      <c r="J46" s="7">
        <f t="shared" si="3"/>
      </c>
    </row>
    <row r="47" spans="1:10" ht="19.5" customHeight="1">
      <c r="A47" s="18">
        <v>43</v>
      </c>
      <c r="B47" s="12"/>
      <c r="C47" s="111">
        <f>IF(D47="","",'取りまとめシート'!$B$5)</f>
      </c>
      <c r="D47" s="13"/>
      <c r="E47" s="141"/>
      <c r="F47" s="14"/>
      <c r="G47" s="76"/>
      <c r="H47" s="8"/>
      <c r="I47" s="7">
        <f t="shared" si="2"/>
      </c>
      <c r="J47" s="7">
        <f t="shared" si="3"/>
      </c>
    </row>
    <row r="48" spans="1:10" ht="19.5" customHeight="1">
      <c r="A48" s="18">
        <v>44</v>
      </c>
      <c r="B48" s="12"/>
      <c r="C48" s="111">
        <f>IF(D48="","",'取りまとめシート'!$B$5)</f>
      </c>
      <c r="D48" s="13"/>
      <c r="E48" s="141"/>
      <c r="F48" s="14"/>
      <c r="G48" s="76"/>
      <c r="H48" s="8"/>
      <c r="I48" s="7">
        <f t="shared" si="2"/>
      </c>
      <c r="J48" s="7">
        <f t="shared" si="3"/>
      </c>
    </row>
    <row r="49" spans="1:10" ht="19.5" customHeight="1">
      <c r="A49" s="18">
        <v>45</v>
      </c>
      <c r="B49" s="12"/>
      <c r="C49" s="111">
        <f>IF(D49="","",'取りまとめシート'!$B$5)</f>
      </c>
      <c r="D49" s="13"/>
      <c r="E49" s="141"/>
      <c r="F49" s="14"/>
      <c r="G49" s="76"/>
      <c r="H49" s="8"/>
      <c r="I49" s="7">
        <f t="shared" si="2"/>
      </c>
      <c r="J49" s="7">
        <f t="shared" si="3"/>
      </c>
    </row>
    <row r="50" spans="1:10" ht="19.5" customHeight="1">
      <c r="A50" s="18">
        <v>46</v>
      </c>
      <c r="B50" s="12"/>
      <c r="C50" s="111">
        <f>IF(D50="","",'取りまとめシート'!$B$5)</f>
      </c>
      <c r="D50" s="13"/>
      <c r="E50" s="141"/>
      <c r="F50" s="14"/>
      <c r="G50" s="76"/>
      <c r="H50" s="8"/>
      <c r="I50" s="7">
        <f t="shared" si="2"/>
      </c>
      <c r="J50" s="7">
        <f t="shared" si="3"/>
      </c>
    </row>
    <row r="51" spans="1:10" ht="19.5" customHeight="1">
      <c r="A51" s="18">
        <v>47</v>
      </c>
      <c r="B51" s="12"/>
      <c r="C51" s="111">
        <f>IF(D51="","",'取りまとめシート'!$B$5)</f>
      </c>
      <c r="D51" s="13"/>
      <c r="E51" s="141"/>
      <c r="F51" s="14"/>
      <c r="G51" s="76"/>
      <c r="H51" s="8"/>
      <c r="I51" s="7">
        <f t="shared" si="2"/>
      </c>
      <c r="J51" s="7">
        <f t="shared" si="3"/>
      </c>
    </row>
    <row r="52" spans="1:10" ht="19.5" customHeight="1">
      <c r="A52" s="18">
        <v>48</v>
      </c>
      <c r="B52" s="12"/>
      <c r="C52" s="111">
        <f>IF(D52="","",'取りまとめシート'!$B$5)</f>
      </c>
      <c r="D52" s="13"/>
      <c r="E52" s="142"/>
      <c r="F52" s="20"/>
      <c r="G52" s="77"/>
      <c r="H52" s="8"/>
      <c r="I52" s="7">
        <f t="shared" si="2"/>
      </c>
      <c r="J52" s="7">
        <f t="shared" si="3"/>
      </c>
    </row>
    <row r="53" spans="1:10" ht="19.5" customHeight="1">
      <c r="A53" s="18">
        <v>49</v>
      </c>
      <c r="B53" s="12"/>
      <c r="C53" s="111">
        <f>IF(D53="","",'取りまとめシート'!$B$5)</f>
      </c>
      <c r="D53" s="13"/>
      <c r="E53" s="142"/>
      <c r="F53" s="20"/>
      <c r="G53" s="77"/>
      <c r="I53" s="7">
        <f t="shared" si="2"/>
      </c>
      <c r="J53" s="7">
        <f t="shared" si="3"/>
      </c>
    </row>
    <row r="54" spans="1:10" ht="19.5" customHeight="1">
      <c r="A54" s="18">
        <v>50</v>
      </c>
      <c r="B54" s="12"/>
      <c r="C54" s="111">
        <f>IF(D54="","",'取りまとめシート'!$B$5)</f>
      </c>
      <c r="D54" s="13"/>
      <c r="E54" s="142"/>
      <c r="F54" s="20"/>
      <c r="G54" s="77"/>
      <c r="I54" s="7">
        <f t="shared" si="2"/>
      </c>
      <c r="J54" s="7">
        <f t="shared" si="3"/>
      </c>
    </row>
    <row r="55" spans="1:10" ht="19.5" customHeight="1">
      <c r="A55" s="18">
        <v>51</v>
      </c>
      <c r="B55" s="12"/>
      <c r="C55" s="111">
        <f>IF(D55="","",'取りまとめシート'!$B$5)</f>
      </c>
      <c r="D55" s="13"/>
      <c r="E55" s="142"/>
      <c r="F55" s="20"/>
      <c r="G55" s="77"/>
      <c r="I55" s="7">
        <f t="shared" si="2"/>
      </c>
      <c r="J55" s="7">
        <f t="shared" si="3"/>
      </c>
    </row>
    <row r="56" spans="1:10" ht="19.5" customHeight="1">
      <c r="A56" s="18">
        <v>52</v>
      </c>
      <c r="B56" s="12"/>
      <c r="C56" s="111">
        <f>IF(D56="","",'取りまとめシート'!$B$5)</f>
      </c>
      <c r="D56" s="13"/>
      <c r="E56" s="142"/>
      <c r="F56" s="20"/>
      <c r="G56" s="77"/>
      <c r="I56" s="7">
        <f t="shared" si="2"/>
      </c>
      <c r="J56" s="7">
        <f t="shared" si="3"/>
      </c>
    </row>
    <row r="57" spans="1:10" ht="19.5" customHeight="1">
      <c r="A57" s="18">
        <v>53</v>
      </c>
      <c r="B57" s="12"/>
      <c r="C57" s="111">
        <f>IF(D57="","",'取りまとめシート'!$B$5)</f>
      </c>
      <c r="D57" s="13"/>
      <c r="E57" s="142"/>
      <c r="F57" s="20"/>
      <c r="G57" s="77"/>
      <c r="I57" s="7">
        <f t="shared" si="2"/>
      </c>
      <c r="J57" s="7">
        <f t="shared" si="3"/>
      </c>
    </row>
    <row r="58" spans="1:10" ht="19.5" customHeight="1">
      <c r="A58" s="18">
        <v>54</v>
      </c>
      <c r="B58" s="12"/>
      <c r="C58" s="111">
        <f>IF(D58="","",'取りまとめシート'!$B$5)</f>
      </c>
      <c r="D58" s="13"/>
      <c r="E58" s="142"/>
      <c r="F58" s="20"/>
      <c r="G58" s="77"/>
      <c r="I58" s="7">
        <f t="shared" si="2"/>
      </c>
      <c r="J58" s="7">
        <f t="shared" si="3"/>
      </c>
    </row>
    <row r="59" spans="1:10" ht="19.5" customHeight="1">
      <c r="A59" s="18">
        <v>55</v>
      </c>
      <c r="B59" s="12"/>
      <c r="C59" s="111">
        <f>IF(D59="","",'取りまとめシート'!$B$5)</f>
      </c>
      <c r="D59" s="13"/>
      <c r="E59" s="142"/>
      <c r="F59" s="20"/>
      <c r="G59" s="77"/>
      <c r="I59" s="7">
        <f t="shared" si="2"/>
      </c>
      <c r="J59" s="7">
        <f t="shared" si="3"/>
      </c>
    </row>
    <row r="60" spans="1:10" ht="19.5" customHeight="1">
      <c r="A60" s="18">
        <v>56</v>
      </c>
      <c r="B60" s="12"/>
      <c r="C60" s="111">
        <f>IF(D60="","",'取りまとめシート'!$B$5)</f>
      </c>
      <c r="D60" s="13"/>
      <c r="E60" s="142"/>
      <c r="F60" s="20"/>
      <c r="G60" s="77"/>
      <c r="I60" s="7">
        <f t="shared" si="2"/>
      </c>
      <c r="J60" s="7">
        <f t="shared" si="3"/>
      </c>
    </row>
    <row r="61" spans="1:10" ht="19.5" customHeight="1">
      <c r="A61" s="18">
        <v>57</v>
      </c>
      <c r="B61" s="12"/>
      <c r="C61" s="111">
        <f>IF(D61="","",'取りまとめシート'!$B$5)</f>
      </c>
      <c r="D61" s="13"/>
      <c r="E61" s="142"/>
      <c r="F61" s="20"/>
      <c r="G61" s="77"/>
      <c r="I61" s="7">
        <f t="shared" si="2"/>
      </c>
      <c r="J61" s="7">
        <f t="shared" si="3"/>
      </c>
    </row>
    <row r="62" spans="1:10" ht="19.5" customHeight="1">
      <c r="A62" s="18">
        <v>58</v>
      </c>
      <c r="B62" s="12"/>
      <c r="C62" s="111">
        <f>IF(D62="","",'取りまとめシート'!$B$5)</f>
      </c>
      <c r="D62" s="13"/>
      <c r="E62" s="142"/>
      <c r="F62" s="20"/>
      <c r="G62" s="77"/>
      <c r="I62" s="7">
        <f t="shared" si="2"/>
      </c>
      <c r="J62" s="7">
        <f t="shared" si="3"/>
      </c>
    </row>
    <row r="63" spans="1:10" ht="19.5" customHeight="1">
      <c r="A63" s="18">
        <v>59</v>
      </c>
      <c r="B63" s="12"/>
      <c r="C63" s="111">
        <f>IF(D63="","",'取りまとめシート'!$B$5)</f>
      </c>
      <c r="D63" s="13"/>
      <c r="E63" s="142"/>
      <c r="F63" s="20"/>
      <c r="G63" s="77"/>
      <c r="I63" s="7">
        <f t="shared" si="2"/>
      </c>
      <c r="J63" s="7">
        <f t="shared" si="3"/>
      </c>
    </row>
    <row r="64" spans="1:10" ht="19.5" customHeight="1">
      <c r="A64" s="18">
        <v>60</v>
      </c>
      <c r="B64" s="12"/>
      <c r="C64" s="111">
        <f>IF(D64="","",'取りまとめシート'!$B$5)</f>
      </c>
      <c r="D64" s="13"/>
      <c r="E64" s="142"/>
      <c r="F64" s="20"/>
      <c r="G64" s="77"/>
      <c r="I64" s="7">
        <f t="shared" si="2"/>
      </c>
      <c r="J64" s="7">
        <f t="shared" si="3"/>
      </c>
    </row>
    <row r="65" spans="1:10" ht="19.5" customHeight="1">
      <c r="A65" s="18">
        <v>61</v>
      </c>
      <c r="B65" s="12"/>
      <c r="C65" s="111">
        <f>IF(D65="","",'取りまとめシート'!$B$5)</f>
      </c>
      <c r="D65" s="13"/>
      <c r="E65" s="142"/>
      <c r="F65" s="20"/>
      <c r="G65" s="77"/>
      <c r="I65" s="7">
        <f t="shared" si="2"/>
      </c>
      <c r="J65" s="7">
        <f t="shared" si="3"/>
      </c>
    </row>
    <row r="66" spans="1:10" ht="19.5" customHeight="1">
      <c r="A66" s="18">
        <v>62</v>
      </c>
      <c r="B66" s="12"/>
      <c r="C66" s="111">
        <f>IF(D66="","",'取りまとめシート'!$B$5)</f>
      </c>
      <c r="D66" s="13"/>
      <c r="E66" s="142"/>
      <c r="F66" s="20"/>
      <c r="G66" s="77"/>
      <c r="I66" s="7">
        <f t="shared" si="2"/>
      </c>
      <c r="J66" s="7">
        <f t="shared" si="3"/>
      </c>
    </row>
    <row r="67" spans="1:10" ht="19.5" customHeight="1">
      <c r="A67" s="18">
        <v>63</v>
      </c>
      <c r="B67" s="12"/>
      <c r="C67" s="111">
        <f>IF(D67="","",'取りまとめシート'!$B$5)</f>
      </c>
      <c r="D67" s="13"/>
      <c r="E67" s="142"/>
      <c r="F67" s="20"/>
      <c r="G67" s="77"/>
      <c r="I67" s="7">
        <f t="shared" si="2"/>
      </c>
      <c r="J67" s="7">
        <f t="shared" si="3"/>
      </c>
    </row>
    <row r="68" spans="1:10" ht="19.5" customHeight="1">
      <c r="A68" s="18">
        <v>64</v>
      </c>
      <c r="B68" s="12"/>
      <c r="C68" s="111">
        <f>IF(D68="","",'取りまとめシート'!$B$5)</f>
      </c>
      <c r="D68" s="13"/>
      <c r="E68" s="142"/>
      <c r="F68" s="20"/>
      <c r="G68" s="77"/>
      <c r="I68" s="7">
        <f t="shared" si="2"/>
      </c>
      <c r="J68" s="7">
        <f t="shared" si="3"/>
      </c>
    </row>
    <row r="69" spans="1:10" ht="19.5" customHeight="1">
      <c r="A69" s="18">
        <v>65</v>
      </c>
      <c r="B69" s="12"/>
      <c r="C69" s="111">
        <f>IF(D69="","",'取りまとめシート'!$B$5)</f>
      </c>
      <c r="D69" s="13"/>
      <c r="E69" s="142"/>
      <c r="F69" s="20"/>
      <c r="G69" s="77"/>
      <c r="I69" s="7">
        <f aca="true" t="shared" si="4" ref="I69:I104">IF(F69="〇",VLOOKUP($B69,$L$5:$M$13,2,0),"")</f>
      </c>
      <c r="J69" s="7">
        <f aca="true" t="shared" si="5" ref="J69:J104">IF(G69="〇",VLOOKUP($B69,$L$5:$M$13,2,0),"")</f>
      </c>
    </row>
    <row r="70" spans="1:10" ht="19.5" customHeight="1">
      <c r="A70" s="18">
        <v>66</v>
      </c>
      <c r="B70" s="12"/>
      <c r="C70" s="111">
        <f>IF(D70="","",'取りまとめシート'!$B$5)</f>
      </c>
      <c r="D70" s="13"/>
      <c r="E70" s="142"/>
      <c r="F70" s="20"/>
      <c r="G70" s="77"/>
      <c r="I70" s="7">
        <f t="shared" si="4"/>
      </c>
      <c r="J70" s="7">
        <f t="shared" si="5"/>
      </c>
    </row>
    <row r="71" spans="1:10" ht="19.5" customHeight="1">
      <c r="A71" s="18">
        <v>67</v>
      </c>
      <c r="B71" s="12"/>
      <c r="C71" s="111">
        <f>IF(D71="","",'取りまとめシート'!$B$5)</f>
      </c>
      <c r="D71" s="13"/>
      <c r="E71" s="142"/>
      <c r="F71" s="20"/>
      <c r="G71" s="77"/>
      <c r="I71" s="7">
        <f t="shared" si="4"/>
      </c>
      <c r="J71" s="7">
        <f t="shared" si="5"/>
      </c>
    </row>
    <row r="72" spans="1:10" ht="19.5" customHeight="1">
      <c r="A72" s="18">
        <v>68</v>
      </c>
      <c r="B72" s="12"/>
      <c r="C72" s="111">
        <f>IF(D72="","",'取りまとめシート'!$B$5)</f>
      </c>
      <c r="D72" s="13"/>
      <c r="E72" s="142"/>
      <c r="F72" s="20"/>
      <c r="G72" s="77"/>
      <c r="I72" s="7">
        <f t="shared" si="4"/>
      </c>
      <c r="J72" s="7">
        <f t="shared" si="5"/>
      </c>
    </row>
    <row r="73" spans="1:10" ht="19.5" customHeight="1">
      <c r="A73" s="18">
        <v>69</v>
      </c>
      <c r="B73" s="12"/>
      <c r="C73" s="111">
        <f>IF(D73="","",'取りまとめシート'!$B$5)</f>
      </c>
      <c r="D73" s="13"/>
      <c r="E73" s="142"/>
      <c r="F73" s="20"/>
      <c r="G73" s="77"/>
      <c r="I73" s="7">
        <f t="shared" si="4"/>
      </c>
      <c r="J73" s="7">
        <f t="shared" si="5"/>
      </c>
    </row>
    <row r="74" spans="1:10" ht="19.5" customHeight="1">
      <c r="A74" s="18">
        <v>70</v>
      </c>
      <c r="B74" s="12"/>
      <c r="C74" s="111">
        <f>IF(D74="","",'取りまとめシート'!$B$5)</f>
      </c>
      <c r="D74" s="13"/>
      <c r="E74" s="142"/>
      <c r="F74" s="20"/>
      <c r="G74" s="77"/>
      <c r="I74" s="7">
        <f t="shared" si="4"/>
      </c>
      <c r="J74" s="7">
        <f t="shared" si="5"/>
      </c>
    </row>
    <row r="75" spans="1:10" ht="19.5" customHeight="1">
      <c r="A75" s="18">
        <v>71</v>
      </c>
      <c r="B75" s="12"/>
      <c r="C75" s="111">
        <f>IF(D75="","",'取りまとめシート'!$B$5)</f>
      </c>
      <c r="D75" s="13"/>
      <c r="E75" s="142"/>
      <c r="F75" s="20"/>
      <c r="G75" s="77"/>
      <c r="I75" s="7">
        <f t="shared" si="4"/>
      </c>
      <c r="J75" s="7">
        <f t="shared" si="5"/>
      </c>
    </row>
    <row r="76" spans="1:10" ht="19.5" customHeight="1">
      <c r="A76" s="18">
        <v>72</v>
      </c>
      <c r="B76" s="12"/>
      <c r="C76" s="111">
        <f>IF(D76="","",'取りまとめシート'!$B$5)</f>
      </c>
      <c r="D76" s="13"/>
      <c r="E76" s="142"/>
      <c r="F76" s="20"/>
      <c r="G76" s="77"/>
      <c r="I76" s="7">
        <f t="shared" si="4"/>
      </c>
      <c r="J76" s="7">
        <f t="shared" si="5"/>
      </c>
    </row>
    <row r="77" spans="1:10" ht="19.5" customHeight="1">
      <c r="A77" s="18">
        <v>73</v>
      </c>
      <c r="B77" s="12"/>
      <c r="C77" s="111">
        <f>IF(D77="","",'取りまとめシート'!$B$5)</f>
      </c>
      <c r="D77" s="13"/>
      <c r="E77" s="142"/>
      <c r="F77" s="20"/>
      <c r="G77" s="77"/>
      <c r="I77" s="7">
        <f t="shared" si="4"/>
      </c>
      <c r="J77" s="7">
        <f t="shared" si="5"/>
      </c>
    </row>
    <row r="78" spans="1:10" ht="19.5" customHeight="1">
      <c r="A78" s="18">
        <v>74</v>
      </c>
      <c r="B78" s="12"/>
      <c r="C78" s="111">
        <f>IF(D78="","",'取りまとめシート'!$B$5)</f>
      </c>
      <c r="D78" s="13"/>
      <c r="E78" s="142"/>
      <c r="F78" s="20"/>
      <c r="G78" s="77"/>
      <c r="I78" s="7">
        <f t="shared" si="4"/>
      </c>
      <c r="J78" s="7">
        <f t="shared" si="5"/>
      </c>
    </row>
    <row r="79" spans="1:10" ht="19.5" customHeight="1">
      <c r="A79" s="18">
        <v>75</v>
      </c>
      <c r="B79" s="12"/>
      <c r="C79" s="111">
        <f>IF(D79="","",'取りまとめシート'!$B$5)</f>
      </c>
      <c r="D79" s="13"/>
      <c r="E79" s="142"/>
      <c r="F79" s="20"/>
      <c r="G79" s="77"/>
      <c r="I79" s="7">
        <f t="shared" si="4"/>
      </c>
      <c r="J79" s="7">
        <f t="shared" si="5"/>
      </c>
    </row>
    <row r="80" spans="1:10" ht="19.5" customHeight="1">
      <c r="A80" s="18">
        <v>76</v>
      </c>
      <c r="B80" s="12"/>
      <c r="C80" s="111">
        <f>IF(D80="","",'取りまとめシート'!$B$5)</f>
      </c>
      <c r="D80" s="13"/>
      <c r="E80" s="142"/>
      <c r="F80" s="20"/>
      <c r="G80" s="77"/>
      <c r="I80" s="7">
        <f t="shared" si="4"/>
      </c>
      <c r="J80" s="7">
        <f t="shared" si="5"/>
      </c>
    </row>
    <row r="81" spans="1:10" ht="19.5" customHeight="1">
      <c r="A81" s="18">
        <v>77</v>
      </c>
      <c r="B81" s="12"/>
      <c r="C81" s="111">
        <f>IF(D81="","",'取りまとめシート'!$B$5)</f>
      </c>
      <c r="D81" s="13"/>
      <c r="E81" s="142"/>
      <c r="F81" s="20"/>
      <c r="G81" s="77"/>
      <c r="I81" s="7">
        <f t="shared" si="4"/>
      </c>
      <c r="J81" s="7">
        <f t="shared" si="5"/>
      </c>
    </row>
    <row r="82" spans="1:10" ht="19.5" customHeight="1">
      <c r="A82" s="18">
        <v>78</v>
      </c>
      <c r="B82" s="12"/>
      <c r="C82" s="111">
        <f>IF(D82="","",'取りまとめシート'!$B$5)</f>
      </c>
      <c r="D82" s="13"/>
      <c r="E82" s="142"/>
      <c r="F82" s="20"/>
      <c r="G82" s="77"/>
      <c r="I82" s="7">
        <f t="shared" si="4"/>
      </c>
      <c r="J82" s="7">
        <f t="shared" si="5"/>
      </c>
    </row>
    <row r="83" spans="1:10" ht="19.5" customHeight="1">
      <c r="A83" s="18">
        <v>79</v>
      </c>
      <c r="B83" s="12"/>
      <c r="C83" s="111">
        <f>IF(D83="","",'取りまとめシート'!$B$5)</f>
      </c>
      <c r="D83" s="13"/>
      <c r="E83" s="142"/>
      <c r="F83" s="20"/>
      <c r="G83" s="77"/>
      <c r="I83" s="7">
        <f t="shared" si="4"/>
      </c>
      <c r="J83" s="7">
        <f t="shared" si="5"/>
      </c>
    </row>
    <row r="84" spans="1:10" ht="19.5" customHeight="1">
      <c r="A84" s="18">
        <v>80</v>
      </c>
      <c r="B84" s="12"/>
      <c r="C84" s="111">
        <f>IF(D84="","",'取りまとめシート'!$B$5)</f>
      </c>
      <c r="D84" s="13"/>
      <c r="E84" s="142"/>
      <c r="F84" s="20"/>
      <c r="G84" s="77"/>
      <c r="I84" s="7">
        <f t="shared" si="4"/>
      </c>
      <c r="J84" s="7">
        <f t="shared" si="5"/>
      </c>
    </row>
    <row r="85" spans="1:10" ht="19.5" customHeight="1">
      <c r="A85" s="18">
        <v>81</v>
      </c>
      <c r="B85" s="12"/>
      <c r="C85" s="111">
        <f>IF(D85="","",'取りまとめシート'!$B$5)</f>
      </c>
      <c r="D85" s="13"/>
      <c r="E85" s="142"/>
      <c r="F85" s="20"/>
      <c r="G85" s="77"/>
      <c r="I85" s="7">
        <f t="shared" si="4"/>
      </c>
      <c r="J85" s="7">
        <f t="shared" si="5"/>
      </c>
    </row>
    <row r="86" spans="1:10" ht="19.5" customHeight="1">
      <c r="A86" s="18">
        <v>82</v>
      </c>
      <c r="B86" s="12"/>
      <c r="C86" s="111">
        <f>IF(D86="","",'取りまとめシート'!$B$5)</f>
      </c>
      <c r="D86" s="13"/>
      <c r="E86" s="142"/>
      <c r="F86" s="20"/>
      <c r="G86" s="77"/>
      <c r="I86" s="7">
        <f t="shared" si="4"/>
      </c>
      <c r="J86" s="7">
        <f t="shared" si="5"/>
      </c>
    </row>
    <row r="87" spans="1:10" ht="19.5" customHeight="1">
      <c r="A87" s="18">
        <v>83</v>
      </c>
      <c r="B87" s="12"/>
      <c r="C87" s="111">
        <f>IF(D87="","",'取りまとめシート'!$B$5)</f>
      </c>
      <c r="D87" s="13"/>
      <c r="E87" s="142"/>
      <c r="F87" s="20"/>
      <c r="G87" s="77"/>
      <c r="I87" s="7">
        <f t="shared" si="4"/>
      </c>
      <c r="J87" s="7">
        <f t="shared" si="5"/>
      </c>
    </row>
    <row r="88" spans="1:10" ht="19.5" customHeight="1">
      <c r="A88" s="18">
        <v>84</v>
      </c>
      <c r="B88" s="12"/>
      <c r="C88" s="111">
        <f>IF(D88="","",'取りまとめシート'!$B$5)</f>
      </c>
      <c r="D88" s="13"/>
      <c r="E88" s="142"/>
      <c r="F88" s="20"/>
      <c r="G88" s="77"/>
      <c r="I88" s="7">
        <f t="shared" si="4"/>
      </c>
      <c r="J88" s="7">
        <f t="shared" si="5"/>
      </c>
    </row>
    <row r="89" spans="1:10" ht="19.5" customHeight="1">
      <c r="A89" s="18">
        <v>85</v>
      </c>
      <c r="B89" s="12"/>
      <c r="C89" s="111">
        <f>IF(D89="","",'取りまとめシート'!$B$5)</f>
      </c>
      <c r="D89" s="13"/>
      <c r="E89" s="142"/>
      <c r="F89" s="20"/>
      <c r="G89" s="77"/>
      <c r="I89" s="7">
        <f t="shared" si="4"/>
      </c>
      <c r="J89" s="7">
        <f t="shared" si="5"/>
      </c>
    </row>
    <row r="90" spans="1:10" ht="19.5" customHeight="1">
      <c r="A90" s="18">
        <v>86</v>
      </c>
      <c r="B90" s="12"/>
      <c r="C90" s="111">
        <f>IF(D90="","",'取りまとめシート'!$B$5)</f>
      </c>
      <c r="D90" s="13"/>
      <c r="E90" s="142"/>
      <c r="F90" s="20"/>
      <c r="G90" s="77"/>
      <c r="I90" s="7">
        <f t="shared" si="4"/>
      </c>
      <c r="J90" s="7">
        <f t="shared" si="5"/>
      </c>
    </row>
    <row r="91" spans="1:10" ht="19.5" customHeight="1">
      <c r="A91" s="18">
        <v>87</v>
      </c>
      <c r="B91" s="12"/>
      <c r="C91" s="111">
        <f>IF(D91="","",'取りまとめシート'!$B$5)</f>
      </c>
      <c r="D91" s="13"/>
      <c r="E91" s="142"/>
      <c r="F91" s="20"/>
      <c r="G91" s="77"/>
      <c r="I91" s="7">
        <f t="shared" si="4"/>
      </c>
      <c r="J91" s="7">
        <f t="shared" si="5"/>
      </c>
    </row>
    <row r="92" spans="1:10" ht="19.5" customHeight="1">
      <c r="A92" s="18">
        <v>88</v>
      </c>
      <c r="B92" s="12"/>
      <c r="C92" s="111">
        <f>IF(D92="","",'取りまとめシート'!$B$5)</f>
      </c>
      <c r="D92" s="13"/>
      <c r="E92" s="142"/>
      <c r="F92" s="20"/>
      <c r="G92" s="77"/>
      <c r="I92" s="7">
        <f t="shared" si="4"/>
      </c>
      <c r="J92" s="7">
        <f t="shared" si="5"/>
      </c>
    </row>
    <row r="93" spans="1:10" ht="19.5" customHeight="1">
      <c r="A93" s="18">
        <v>89</v>
      </c>
      <c r="B93" s="12"/>
      <c r="C93" s="111">
        <f>IF(D93="","",'取りまとめシート'!$B$5)</f>
      </c>
      <c r="D93" s="13"/>
      <c r="E93" s="142"/>
      <c r="F93" s="20"/>
      <c r="G93" s="77"/>
      <c r="I93" s="7">
        <f t="shared" si="4"/>
      </c>
      <c r="J93" s="7">
        <f t="shared" si="5"/>
      </c>
    </row>
    <row r="94" spans="1:10" ht="19.5" customHeight="1">
      <c r="A94" s="18">
        <v>90</v>
      </c>
      <c r="B94" s="12"/>
      <c r="C94" s="111">
        <f>IF(D94="","",'取りまとめシート'!$B$5)</f>
      </c>
      <c r="D94" s="13"/>
      <c r="E94" s="142"/>
      <c r="F94" s="20"/>
      <c r="G94" s="77"/>
      <c r="I94" s="7">
        <f t="shared" si="4"/>
      </c>
      <c r="J94" s="7">
        <f t="shared" si="5"/>
      </c>
    </row>
    <row r="95" spans="1:10" ht="19.5" customHeight="1">
      <c r="A95" s="18">
        <v>91</v>
      </c>
      <c r="B95" s="12"/>
      <c r="C95" s="111">
        <f>IF(D95="","",'取りまとめシート'!$B$5)</f>
      </c>
      <c r="D95" s="13"/>
      <c r="E95" s="142"/>
      <c r="F95" s="20"/>
      <c r="G95" s="77"/>
      <c r="I95" s="7">
        <f t="shared" si="4"/>
      </c>
      <c r="J95" s="7">
        <f t="shared" si="5"/>
      </c>
    </row>
    <row r="96" spans="1:10" ht="19.5" customHeight="1">
      <c r="A96" s="18">
        <v>92</v>
      </c>
      <c r="B96" s="12"/>
      <c r="C96" s="111">
        <f>IF(D96="","",'取りまとめシート'!$B$5)</f>
      </c>
      <c r="D96" s="13"/>
      <c r="E96" s="142"/>
      <c r="F96" s="20"/>
      <c r="G96" s="77"/>
      <c r="I96" s="7">
        <f t="shared" si="4"/>
      </c>
      <c r="J96" s="7">
        <f t="shared" si="5"/>
      </c>
    </row>
    <row r="97" spans="1:10" ht="19.5" customHeight="1">
      <c r="A97" s="18">
        <v>93</v>
      </c>
      <c r="B97" s="12"/>
      <c r="C97" s="111">
        <f>IF(D97="","",'取りまとめシート'!$B$5)</f>
      </c>
      <c r="D97" s="13"/>
      <c r="E97" s="142"/>
      <c r="F97" s="20"/>
      <c r="G97" s="77"/>
      <c r="I97" s="7">
        <f t="shared" si="4"/>
      </c>
      <c r="J97" s="7">
        <f t="shared" si="5"/>
      </c>
    </row>
    <row r="98" spans="1:10" ht="19.5" customHeight="1">
      <c r="A98" s="18">
        <v>94</v>
      </c>
      <c r="B98" s="12"/>
      <c r="C98" s="111">
        <f>IF(D98="","",'取りまとめシート'!$B$5)</f>
      </c>
      <c r="D98" s="13"/>
      <c r="E98" s="142"/>
      <c r="F98" s="20"/>
      <c r="G98" s="77"/>
      <c r="I98" s="7">
        <f t="shared" si="4"/>
      </c>
      <c r="J98" s="7">
        <f t="shared" si="5"/>
      </c>
    </row>
    <row r="99" spans="1:10" ht="19.5" customHeight="1">
      <c r="A99" s="18">
        <v>95</v>
      </c>
      <c r="B99" s="12"/>
      <c r="C99" s="111">
        <f>IF(D99="","",'取りまとめシート'!$B$5)</f>
      </c>
      <c r="D99" s="13"/>
      <c r="E99" s="142"/>
      <c r="F99" s="20"/>
      <c r="G99" s="77"/>
      <c r="I99" s="7">
        <f t="shared" si="4"/>
      </c>
      <c r="J99" s="7">
        <f t="shared" si="5"/>
      </c>
    </row>
    <row r="100" spans="1:10" ht="19.5" customHeight="1">
      <c r="A100" s="18">
        <v>96</v>
      </c>
      <c r="B100" s="12"/>
      <c r="C100" s="111">
        <f>IF(D100="","",'取りまとめシート'!$B$5)</f>
      </c>
      <c r="D100" s="13"/>
      <c r="E100" s="142"/>
      <c r="F100" s="20"/>
      <c r="G100" s="77"/>
      <c r="I100" s="7">
        <f t="shared" si="4"/>
      </c>
      <c r="J100" s="7">
        <f t="shared" si="5"/>
      </c>
    </row>
    <row r="101" spans="1:10" ht="19.5" customHeight="1">
      <c r="A101" s="18">
        <v>97</v>
      </c>
      <c r="B101" s="12"/>
      <c r="C101" s="111">
        <f>IF(D101="","",'取りまとめシート'!$B$5)</f>
      </c>
      <c r="D101" s="13"/>
      <c r="E101" s="142"/>
      <c r="F101" s="20"/>
      <c r="G101" s="77"/>
      <c r="I101" s="7">
        <f t="shared" si="4"/>
      </c>
      <c r="J101" s="7">
        <f t="shared" si="5"/>
      </c>
    </row>
    <row r="102" spans="1:10" ht="19.5" customHeight="1">
      <c r="A102" s="18">
        <v>98</v>
      </c>
      <c r="B102" s="12"/>
      <c r="C102" s="111">
        <f>IF(D102="","",'取りまとめシート'!$B$5)</f>
      </c>
      <c r="D102" s="13"/>
      <c r="E102" s="142"/>
      <c r="F102" s="20"/>
      <c r="G102" s="77"/>
      <c r="I102" s="7">
        <f t="shared" si="4"/>
      </c>
      <c r="J102" s="7">
        <f t="shared" si="5"/>
      </c>
    </row>
    <row r="103" spans="1:10" ht="19.5" customHeight="1">
      <c r="A103" s="18">
        <v>99</v>
      </c>
      <c r="B103" s="12"/>
      <c r="C103" s="111">
        <f>IF(D103="","",'取りまとめシート'!$B$5)</f>
      </c>
      <c r="D103" s="13"/>
      <c r="E103" s="142"/>
      <c r="F103" s="20"/>
      <c r="G103" s="77"/>
      <c r="I103" s="7">
        <f t="shared" si="4"/>
      </c>
      <c r="J103" s="7">
        <f t="shared" si="5"/>
      </c>
    </row>
    <row r="104" spans="1:10" ht="19.5" customHeight="1" thickBot="1">
      <c r="A104" s="19">
        <v>100</v>
      </c>
      <c r="B104" s="15"/>
      <c r="C104" s="112">
        <f>IF(D104="","",'取りまとめシート'!$B$5)</f>
      </c>
      <c r="D104" s="16"/>
      <c r="E104" s="143"/>
      <c r="F104" s="21"/>
      <c r="G104" s="78"/>
      <c r="I104" s="7">
        <f t="shared" si="4"/>
      </c>
      <c r="J104" s="7">
        <f t="shared" si="5"/>
      </c>
    </row>
    <row r="105" ht="18" customHeight="1" thickTop="1"/>
    <row r="110" spans="1:10" ht="18" customHeight="1">
      <c r="A110" s="1"/>
      <c r="B110" s="7"/>
      <c r="C110" s="7"/>
      <c r="I110" s="1"/>
      <c r="J110" s="1"/>
    </row>
    <row r="111" spans="1:10" ht="18" customHeight="1">
      <c r="A111" s="1"/>
      <c r="B111" s="7"/>
      <c r="C111" s="7"/>
      <c r="I111" s="1"/>
      <c r="J111" s="1"/>
    </row>
    <row r="112" spans="1:10" ht="18" customHeight="1">
      <c r="A112" s="1"/>
      <c r="B112" s="7"/>
      <c r="C112" s="7"/>
      <c r="I112" s="1"/>
      <c r="J112" s="1"/>
    </row>
    <row r="113" spans="1:10" ht="18" customHeight="1">
      <c r="A113" s="1"/>
      <c r="B113" s="7"/>
      <c r="C113" s="7"/>
      <c r="I113" s="1"/>
      <c r="J113" s="1"/>
    </row>
    <row r="114" spans="1:10" ht="18" customHeight="1">
      <c r="A114" s="1"/>
      <c r="B114" s="7"/>
      <c r="C114" s="7"/>
      <c r="I114" s="1"/>
      <c r="J114" s="1"/>
    </row>
    <row r="115" spans="1:10" ht="18" customHeight="1">
      <c r="A115" s="1"/>
      <c r="B115" s="7"/>
      <c r="C115" s="7"/>
      <c r="I115" s="1"/>
      <c r="J115" s="1"/>
    </row>
  </sheetData>
  <sheetProtection sheet="1"/>
  <mergeCells count="9">
    <mergeCell ref="A1:O1"/>
    <mergeCell ref="A3:A4"/>
    <mergeCell ref="B3:B4"/>
    <mergeCell ref="C3:C4"/>
    <mergeCell ref="D3:D4"/>
    <mergeCell ref="F3:G3"/>
    <mergeCell ref="A2:O2"/>
    <mergeCell ref="M3:O3"/>
    <mergeCell ref="E3:E4"/>
  </mergeCells>
  <dataValidations count="2">
    <dataValidation type="list" allowBlank="1" showInputMessage="1" showErrorMessage="1" sqref="F5:G104">
      <formula1>$K$6:$K$8</formula1>
    </dataValidation>
    <dataValidation type="list" allowBlank="1" showInputMessage="1" showErrorMessage="1" sqref="B5:B104">
      <formula1>$L$4:$L$13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15"/>
  <sheetViews>
    <sheetView zoomScalePageLayoutView="0" workbookViewId="0" topLeftCell="A1">
      <selection activeCell="B5" sqref="B5"/>
    </sheetView>
  </sheetViews>
  <sheetFormatPr defaultColWidth="9.00390625" defaultRowHeight="18" customHeight="1"/>
  <cols>
    <col min="1" max="1" width="7.421875" style="7" customWidth="1"/>
    <col min="2" max="2" width="7.7109375" style="1" customWidth="1"/>
    <col min="3" max="3" width="14.28125" style="1" customWidth="1"/>
    <col min="4" max="5" width="20.421875" style="1" customWidth="1"/>
    <col min="6" max="7" width="8.7109375" style="1" customWidth="1"/>
    <col min="8" max="8" width="3.140625" style="1" customWidth="1"/>
    <col min="9" max="10" width="11.28125" style="7" hidden="1" customWidth="1"/>
    <col min="11" max="11" width="12.7109375" style="1" hidden="1" customWidth="1"/>
    <col min="12" max="12" width="6.28125" style="1" hidden="1" customWidth="1"/>
    <col min="13" max="13" width="10.7109375" style="1" customWidth="1"/>
    <col min="14" max="15" width="8.421875" style="1" customWidth="1"/>
    <col min="16" max="16384" width="9.00390625" style="1" customWidth="1"/>
  </cols>
  <sheetData>
    <row r="1" spans="1:15" ht="27" customHeight="1">
      <c r="A1" s="178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43.5" customHeight="1" thickBot="1">
      <c r="A2" s="173" t="s">
        <v>105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21.75" customHeight="1" thickTop="1">
      <c r="A3" s="163" t="s">
        <v>13</v>
      </c>
      <c r="B3" s="165" t="s">
        <v>0</v>
      </c>
      <c r="C3" s="167" t="s">
        <v>35</v>
      </c>
      <c r="D3" s="169" t="s">
        <v>1</v>
      </c>
      <c r="E3" s="169" t="s">
        <v>106</v>
      </c>
      <c r="F3" s="171" t="s">
        <v>2</v>
      </c>
      <c r="G3" s="172"/>
      <c r="H3" s="8"/>
      <c r="K3" s="7"/>
      <c r="L3" s="7"/>
      <c r="M3" s="175" t="s">
        <v>18</v>
      </c>
      <c r="N3" s="176"/>
      <c r="O3" s="177"/>
    </row>
    <row r="4" spans="1:15" ht="21.75" customHeight="1" thickBot="1">
      <c r="A4" s="164"/>
      <c r="B4" s="166"/>
      <c r="C4" s="168"/>
      <c r="D4" s="170"/>
      <c r="E4" s="170"/>
      <c r="F4" s="17" t="s">
        <v>3</v>
      </c>
      <c r="G4" s="75" t="s">
        <v>4</v>
      </c>
      <c r="H4" s="8"/>
      <c r="K4" s="7"/>
      <c r="L4" s="7"/>
      <c r="M4" s="26" t="s">
        <v>11</v>
      </c>
      <c r="N4" s="27" t="s">
        <v>3</v>
      </c>
      <c r="O4" s="28" t="s">
        <v>4</v>
      </c>
    </row>
    <row r="5" spans="1:15" ht="19.5" customHeight="1" thickTop="1">
      <c r="A5" s="18">
        <v>1</v>
      </c>
      <c r="B5" s="102"/>
      <c r="C5" s="113">
        <f>IF(D5="","",'取りまとめシート'!$B$5)</f>
      </c>
      <c r="D5" s="29"/>
      <c r="E5" s="144"/>
      <c r="F5" s="30"/>
      <c r="G5" s="103"/>
      <c r="H5" s="8"/>
      <c r="I5" s="7">
        <f aca="true" t="shared" si="0" ref="I5:I36">IF(F5="〇",VLOOKUP($B5,$L$5:$M$13,2,0),"")</f>
      </c>
      <c r="J5" s="7">
        <f aca="true" t="shared" si="1" ref="J5:J36">IF(G5="〇",VLOOKUP($B5,$L$5:$M$13,2,0),"")</f>
      </c>
      <c r="K5" s="7"/>
      <c r="L5" s="7" t="s">
        <v>36</v>
      </c>
      <c r="M5" s="10" t="s">
        <v>5</v>
      </c>
      <c r="N5" s="36">
        <f>COUNTIF($I$3:$I$104,"小学１年")</f>
        <v>0</v>
      </c>
      <c r="O5" s="37">
        <f>COUNTIF($J$3:$J$104,"小学１年")</f>
        <v>0</v>
      </c>
    </row>
    <row r="6" spans="1:15" ht="19.5" customHeight="1">
      <c r="A6" s="18">
        <v>2</v>
      </c>
      <c r="B6" s="104"/>
      <c r="C6" s="114">
        <f>IF(D6="","",'取りまとめシート'!$B$5)</f>
      </c>
      <c r="D6" s="31"/>
      <c r="E6" s="145"/>
      <c r="F6" s="32"/>
      <c r="G6" s="105"/>
      <c r="H6" s="8"/>
      <c r="I6" s="7">
        <f t="shared" si="0"/>
      </c>
      <c r="J6" s="7">
        <f t="shared" si="1"/>
      </c>
      <c r="K6" s="7"/>
      <c r="L6" s="7" t="s">
        <v>37</v>
      </c>
      <c r="M6" s="10" t="s">
        <v>6</v>
      </c>
      <c r="N6" s="36">
        <f>COUNTIF($I$3:$I$104,"小学２年")</f>
        <v>0</v>
      </c>
      <c r="O6" s="37">
        <f>COUNTIF($J$3:$J$104,"小学２年")</f>
        <v>0</v>
      </c>
    </row>
    <row r="7" spans="1:15" ht="19.5" customHeight="1">
      <c r="A7" s="18">
        <v>3</v>
      </c>
      <c r="B7" s="104"/>
      <c r="C7" s="114">
        <f>IF(D7="","",'取りまとめシート'!$B$5)</f>
      </c>
      <c r="D7" s="31"/>
      <c r="E7" s="145"/>
      <c r="F7" s="32"/>
      <c r="G7" s="105"/>
      <c r="H7" s="8"/>
      <c r="I7" s="7">
        <f t="shared" si="0"/>
      </c>
      <c r="J7" s="7">
        <f t="shared" si="1"/>
      </c>
      <c r="K7" s="7" t="s">
        <v>14</v>
      </c>
      <c r="L7" s="7" t="s">
        <v>38</v>
      </c>
      <c r="M7" s="10" t="s">
        <v>7</v>
      </c>
      <c r="N7" s="36">
        <f>COUNTIF($I$3:$I$104,"小学３年")</f>
        <v>0</v>
      </c>
      <c r="O7" s="37">
        <f>COUNTIF($J$3:$J$104,"小学３年")</f>
        <v>0</v>
      </c>
    </row>
    <row r="8" spans="1:15" ht="19.5" customHeight="1">
      <c r="A8" s="18">
        <v>4</v>
      </c>
      <c r="B8" s="104"/>
      <c r="C8" s="114">
        <f>IF(D8="","",'取りまとめシート'!$B$5)</f>
      </c>
      <c r="D8" s="31"/>
      <c r="E8" s="145"/>
      <c r="F8" s="32"/>
      <c r="G8" s="105"/>
      <c r="H8" s="8"/>
      <c r="I8" s="7">
        <f t="shared" si="0"/>
      </c>
      <c r="J8" s="7">
        <f t="shared" si="1"/>
      </c>
      <c r="K8" s="7" t="s">
        <v>15</v>
      </c>
      <c r="L8" s="7" t="s">
        <v>39</v>
      </c>
      <c r="M8" s="10" t="s">
        <v>8</v>
      </c>
      <c r="N8" s="36">
        <f>COUNTIF($I$3:$I$104,"小学４年")</f>
        <v>0</v>
      </c>
      <c r="O8" s="37">
        <f>COUNTIF($J$3:$J$104,"小学４年")</f>
        <v>0</v>
      </c>
    </row>
    <row r="9" spans="1:15" ht="19.5" customHeight="1">
      <c r="A9" s="18">
        <v>5</v>
      </c>
      <c r="B9" s="104"/>
      <c r="C9" s="114">
        <f>IF(D9="","",'取りまとめシート'!$B$5)</f>
      </c>
      <c r="D9" s="31"/>
      <c r="E9" s="145"/>
      <c r="F9" s="32"/>
      <c r="G9" s="105"/>
      <c r="H9" s="8"/>
      <c r="I9" s="7">
        <f t="shared" si="0"/>
      </c>
      <c r="J9" s="7">
        <f t="shared" si="1"/>
      </c>
      <c r="K9" s="7"/>
      <c r="L9" s="7" t="s">
        <v>40</v>
      </c>
      <c r="M9" s="10" t="s">
        <v>9</v>
      </c>
      <c r="N9" s="36">
        <f>COUNTIF($I$3:$I$104,"小学５年")</f>
        <v>0</v>
      </c>
      <c r="O9" s="37">
        <f>COUNTIF($J$3:$J$104,"小学５年")</f>
        <v>0</v>
      </c>
    </row>
    <row r="10" spans="1:15" ht="19.5" customHeight="1">
      <c r="A10" s="18">
        <v>6</v>
      </c>
      <c r="B10" s="104"/>
      <c r="C10" s="114">
        <f>IF(D10="","",'取りまとめシート'!$B$5)</f>
      </c>
      <c r="D10" s="31"/>
      <c r="E10" s="145"/>
      <c r="F10" s="32"/>
      <c r="G10" s="105"/>
      <c r="H10" s="8"/>
      <c r="I10" s="7">
        <f t="shared" si="0"/>
      </c>
      <c r="J10" s="7">
        <f t="shared" si="1"/>
      </c>
      <c r="K10" s="4"/>
      <c r="L10" s="9" t="s">
        <v>41</v>
      </c>
      <c r="M10" s="10" t="s">
        <v>10</v>
      </c>
      <c r="N10" s="36">
        <f>COUNTIF($I$3:$I$104,"小学６年")</f>
        <v>0</v>
      </c>
      <c r="O10" s="37">
        <f>COUNTIF($J$3:$J$104,"小学６年")</f>
        <v>0</v>
      </c>
    </row>
    <row r="11" spans="1:15" s="7" customFormat="1" ht="19.5" customHeight="1">
      <c r="A11" s="18">
        <v>7</v>
      </c>
      <c r="B11" s="104"/>
      <c r="C11" s="114">
        <f>IF(D11="","",'取りまとめシート'!$B$5)</f>
      </c>
      <c r="D11" s="31"/>
      <c r="E11" s="145"/>
      <c r="F11" s="32"/>
      <c r="G11" s="105"/>
      <c r="H11" s="8"/>
      <c r="I11" s="7">
        <f t="shared" si="0"/>
      </c>
      <c r="J11" s="7">
        <f t="shared" si="1"/>
      </c>
      <c r="K11" s="6"/>
      <c r="L11" s="5" t="s">
        <v>42</v>
      </c>
      <c r="M11" s="10" t="s">
        <v>45</v>
      </c>
      <c r="N11" s="36">
        <f>COUNTIF($I$3:$I$104,"中学１年")</f>
        <v>0</v>
      </c>
      <c r="O11" s="37">
        <f>COUNTIF($J$3:$J$104,"中学１年")</f>
        <v>0</v>
      </c>
    </row>
    <row r="12" spans="1:15" s="7" customFormat="1" ht="19.5" customHeight="1">
      <c r="A12" s="18">
        <v>8</v>
      </c>
      <c r="B12" s="104"/>
      <c r="C12" s="114">
        <f>IF(D12="","",'取りまとめシート'!$B$5)</f>
      </c>
      <c r="D12" s="31"/>
      <c r="E12" s="145"/>
      <c r="F12" s="32"/>
      <c r="G12" s="105"/>
      <c r="H12" s="8"/>
      <c r="I12" s="7">
        <f t="shared" si="0"/>
      </c>
      <c r="J12" s="7">
        <f t="shared" si="1"/>
      </c>
      <c r="L12" s="7" t="s">
        <v>43</v>
      </c>
      <c r="M12" s="10" t="s">
        <v>46</v>
      </c>
      <c r="N12" s="36">
        <f>COUNTIF($I$3:$I$104,"中学２年")</f>
        <v>0</v>
      </c>
      <c r="O12" s="37">
        <f>COUNTIF($J$3:$J$104,"中学２年")</f>
        <v>0</v>
      </c>
    </row>
    <row r="13" spans="1:15" ht="19.5" customHeight="1" thickBot="1">
      <c r="A13" s="18">
        <v>9</v>
      </c>
      <c r="B13" s="104"/>
      <c r="C13" s="114">
        <f>IF(D13="","",'取りまとめシート'!$B$5)</f>
      </c>
      <c r="D13" s="31"/>
      <c r="E13" s="145"/>
      <c r="F13" s="32"/>
      <c r="G13" s="105"/>
      <c r="H13" s="8"/>
      <c r="I13" s="7">
        <f t="shared" si="0"/>
      </c>
      <c r="J13" s="7">
        <f t="shared" si="1"/>
      </c>
      <c r="K13" s="7"/>
      <c r="L13" s="7" t="s">
        <v>44</v>
      </c>
      <c r="M13" s="11" t="s">
        <v>47</v>
      </c>
      <c r="N13" s="38">
        <f>COUNTIF($I$3:$I$104,"中学３年")</f>
        <v>0</v>
      </c>
      <c r="O13" s="39">
        <f>COUNTIF($J$3:$J$104,"中学３年")</f>
        <v>0</v>
      </c>
    </row>
    <row r="14" spans="1:10" ht="19.5" customHeight="1" thickTop="1">
      <c r="A14" s="18">
        <v>10</v>
      </c>
      <c r="B14" s="104"/>
      <c r="C14" s="114">
        <f>IF(D14="","",'取りまとめシート'!$B$5)</f>
      </c>
      <c r="D14" s="31"/>
      <c r="E14" s="145"/>
      <c r="F14" s="32"/>
      <c r="G14" s="105"/>
      <c r="H14" s="8"/>
      <c r="I14" s="7">
        <f t="shared" si="0"/>
      </c>
      <c r="J14" s="7">
        <f t="shared" si="1"/>
      </c>
    </row>
    <row r="15" spans="1:10" ht="19.5" customHeight="1">
      <c r="A15" s="18">
        <v>11</v>
      </c>
      <c r="B15" s="104"/>
      <c r="C15" s="114">
        <f>IF(D15="","",'取りまとめシート'!$B$5)</f>
      </c>
      <c r="D15" s="31"/>
      <c r="E15" s="145"/>
      <c r="F15" s="32"/>
      <c r="G15" s="105"/>
      <c r="H15" s="8"/>
      <c r="I15" s="7">
        <f t="shared" si="0"/>
      </c>
      <c r="J15" s="7">
        <f t="shared" si="1"/>
      </c>
    </row>
    <row r="16" spans="1:10" ht="19.5" customHeight="1">
      <c r="A16" s="18">
        <v>12</v>
      </c>
      <c r="B16" s="104"/>
      <c r="C16" s="114">
        <f>IF(D16="","",'取りまとめシート'!$B$5)</f>
      </c>
      <c r="D16" s="31"/>
      <c r="E16" s="145"/>
      <c r="F16" s="32"/>
      <c r="G16" s="105"/>
      <c r="H16" s="8"/>
      <c r="I16" s="7">
        <f t="shared" si="0"/>
      </c>
      <c r="J16" s="7">
        <f t="shared" si="1"/>
      </c>
    </row>
    <row r="17" spans="1:10" ht="19.5" customHeight="1">
      <c r="A17" s="18">
        <v>13</v>
      </c>
      <c r="B17" s="104"/>
      <c r="C17" s="114">
        <f>IF(D17="","",'取りまとめシート'!$B$5)</f>
      </c>
      <c r="D17" s="31"/>
      <c r="E17" s="145"/>
      <c r="F17" s="32"/>
      <c r="G17" s="105"/>
      <c r="H17" s="8"/>
      <c r="I17" s="7">
        <f t="shared" si="0"/>
      </c>
      <c r="J17" s="7">
        <f t="shared" si="1"/>
      </c>
    </row>
    <row r="18" spans="1:10" ht="19.5" customHeight="1">
      <c r="A18" s="18">
        <v>14</v>
      </c>
      <c r="B18" s="104"/>
      <c r="C18" s="114">
        <f>IF(D18="","",'取りまとめシート'!$B$5)</f>
      </c>
      <c r="D18" s="31"/>
      <c r="E18" s="145"/>
      <c r="F18" s="32"/>
      <c r="G18" s="105"/>
      <c r="H18" s="8"/>
      <c r="I18" s="7">
        <f t="shared" si="0"/>
      </c>
      <c r="J18" s="7">
        <f t="shared" si="1"/>
      </c>
    </row>
    <row r="19" spans="1:10" ht="19.5" customHeight="1">
      <c r="A19" s="18">
        <v>15</v>
      </c>
      <c r="B19" s="104"/>
      <c r="C19" s="114">
        <f>IF(D19="","",'取りまとめシート'!$B$5)</f>
      </c>
      <c r="D19" s="31"/>
      <c r="E19" s="145"/>
      <c r="F19" s="32"/>
      <c r="G19" s="105"/>
      <c r="H19" s="8"/>
      <c r="I19" s="7">
        <f t="shared" si="0"/>
      </c>
      <c r="J19" s="7">
        <f t="shared" si="1"/>
      </c>
    </row>
    <row r="20" spans="1:10" ht="19.5" customHeight="1">
      <c r="A20" s="18">
        <v>16</v>
      </c>
      <c r="B20" s="104"/>
      <c r="C20" s="114">
        <f>IF(D20="","",'取りまとめシート'!$B$5)</f>
      </c>
      <c r="D20" s="31"/>
      <c r="E20" s="145"/>
      <c r="F20" s="32"/>
      <c r="G20" s="105"/>
      <c r="H20" s="8"/>
      <c r="I20" s="7">
        <f t="shared" si="0"/>
      </c>
      <c r="J20" s="7">
        <f t="shared" si="1"/>
      </c>
    </row>
    <row r="21" spans="1:10" ht="19.5" customHeight="1">
      <c r="A21" s="18">
        <v>17</v>
      </c>
      <c r="B21" s="104"/>
      <c r="C21" s="114">
        <f>IF(D21="","",'取りまとめシート'!$B$5)</f>
      </c>
      <c r="D21" s="31"/>
      <c r="E21" s="145"/>
      <c r="F21" s="32"/>
      <c r="G21" s="105"/>
      <c r="H21" s="8"/>
      <c r="I21" s="7">
        <f t="shared" si="0"/>
      </c>
      <c r="J21" s="7">
        <f t="shared" si="1"/>
      </c>
    </row>
    <row r="22" spans="1:10" ht="19.5" customHeight="1">
      <c r="A22" s="18">
        <v>18</v>
      </c>
      <c r="B22" s="104"/>
      <c r="C22" s="114">
        <f>IF(D22="","",'取りまとめシート'!$B$5)</f>
      </c>
      <c r="D22" s="31"/>
      <c r="E22" s="145"/>
      <c r="F22" s="32"/>
      <c r="G22" s="105"/>
      <c r="H22" s="8"/>
      <c r="I22" s="7">
        <f t="shared" si="0"/>
      </c>
      <c r="J22" s="7">
        <f t="shared" si="1"/>
      </c>
    </row>
    <row r="23" spans="1:10" ht="19.5" customHeight="1">
      <c r="A23" s="18">
        <v>19</v>
      </c>
      <c r="B23" s="104"/>
      <c r="C23" s="114">
        <f>IF(D23="","",'取りまとめシート'!$B$5)</f>
      </c>
      <c r="D23" s="31"/>
      <c r="E23" s="145"/>
      <c r="F23" s="32"/>
      <c r="G23" s="105"/>
      <c r="H23" s="8"/>
      <c r="I23" s="7">
        <f t="shared" si="0"/>
      </c>
      <c r="J23" s="7">
        <f t="shared" si="1"/>
      </c>
    </row>
    <row r="24" spans="1:10" ht="19.5" customHeight="1">
      <c r="A24" s="18">
        <v>20</v>
      </c>
      <c r="B24" s="104"/>
      <c r="C24" s="114">
        <f>IF(D24="","",'取りまとめシート'!$B$5)</f>
      </c>
      <c r="D24" s="31"/>
      <c r="E24" s="145"/>
      <c r="F24" s="32"/>
      <c r="G24" s="105"/>
      <c r="H24" s="8"/>
      <c r="I24" s="7">
        <f t="shared" si="0"/>
      </c>
      <c r="J24" s="7">
        <f t="shared" si="1"/>
      </c>
    </row>
    <row r="25" spans="1:10" ht="19.5" customHeight="1">
      <c r="A25" s="18">
        <v>21</v>
      </c>
      <c r="B25" s="104"/>
      <c r="C25" s="114">
        <f>IF(D25="","",'取りまとめシート'!$B$5)</f>
      </c>
      <c r="D25" s="31"/>
      <c r="E25" s="145"/>
      <c r="F25" s="32"/>
      <c r="G25" s="105"/>
      <c r="H25" s="8"/>
      <c r="I25" s="7">
        <f t="shared" si="0"/>
      </c>
      <c r="J25" s="7">
        <f t="shared" si="1"/>
      </c>
    </row>
    <row r="26" spans="1:10" ht="19.5" customHeight="1">
      <c r="A26" s="18">
        <v>22</v>
      </c>
      <c r="B26" s="104"/>
      <c r="C26" s="114">
        <f>IF(D26="","",'取りまとめシート'!$B$5)</f>
      </c>
      <c r="D26" s="31"/>
      <c r="E26" s="145"/>
      <c r="F26" s="32"/>
      <c r="G26" s="105"/>
      <c r="H26" s="8"/>
      <c r="I26" s="7">
        <f t="shared" si="0"/>
      </c>
      <c r="J26" s="7">
        <f t="shared" si="1"/>
      </c>
    </row>
    <row r="27" spans="1:10" ht="19.5" customHeight="1">
      <c r="A27" s="18">
        <v>23</v>
      </c>
      <c r="B27" s="104"/>
      <c r="C27" s="114">
        <f>IF(D27="","",'取りまとめシート'!$B$5)</f>
      </c>
      <c r="D27" s="31"/>
      <c r="E27" s="145"/>
      <c r="F27" s="32"/>
      <c r="G27" s="105"/>
      <c r="H27" s="8"/>
      <c r="I27" s="7">
        <f t="shared" si="0"/>
      </c>
      <c r="J27" s="7">
        <f t="shared" si="1"/>
      </c>
    </row>
    <row r="28" spans="1:10" ht="19.5" customHeight="1">
      <c r="A28" s="18">
        <v>24</v>
      </c>
      <c r="B28" s="104"/>
      <c r="C28" s="114">
        <f>IF(D28="","",'取りまとめシート'!$B$5)</f>
      </c>
      <c r="D28" s="31"/>
      <c r="E28" s="145"/>
      <c r="F28" s="32"/>
      <c r="G28" s="105"/>
      <c r="H28" s="8"/>
      <c r="I28" s="7">
        <f t="shared" si="0"/>
      </c>
      <c r="J28" s="7">
        <f t="shared" si="1"/>
      </c>
    </row>
    <row r="29" spans="1:10" ht="19.5" customHeight="1">
      <c r="A29" s="18">
        <v>25</v>
      </c>
      <c r="B29" s="104"/>
      <c r="C29" s="114">
        <f>IF(D29="","",'取りまとめシート'!$B$5)</f>
      </c>
      <c r="D29" s="31"/>
      <c r="E29" s="145"/>
      <c r="F29" s="32"/>
      <c r="G29" s="105"/>
      <c r="H29" s="8"/>
      <c r="I29" s="7">
        <f t="shared" si="0"/>
      </c>
      <c r="J29" s="7">
        <f t="shared" si="1"/>
      </c>
    </row>
    <row r="30" spans="1:10" ht="19.5" customHeight="1">
      <c r="A30" s="18">
        <v>26</v>
      </c>
      <c r="B30" s="104"/>
      <c r="C30" s="114">
        <f>IF(D30="","",'取りまとめシート'!$B$5)</f>
      </c>
      <c r="D30" s="31"/>
      <c r="E30" s="145"/>
      <c r="F30" s="32"/>
      <c r="G30" s="105"/>
      <c r="H30" s="8"/>
      <c r="I30" s="7">
        <f t="shared" si="0"/>
      </c>
      <c r="J30" s="7">
        <f t="shared" si="1"/>
      </c>
    </row>
    <row r="31" spans="1:10" ht="19.5" customHeight="1">
      <c r="A31" s="18">
        <v>27</v>
      </c>
      <c r="B31" s="104"/>
      <c r="C31" s="114">
        <f>IF(D31="","",'取りまとめシート'!$B$5)</f>
      </c>
      <c r="D31" s="31"/>
      <c r="E31" s="145"/>
      <c r="F31" s="32"/>
      <c r="G31" s="105"/>
      <c r="H31" s="8"/>
      <c r="I31" s="7">
        <f t="shared" si="0"/>
      </c>
      <c r="J31" s="7">
        <f t="shared" si="1"/>
      </c>
    </row>
    <row r="32" spans="1:10" ht="19.5" customHeight="1">
      <c r="A32" s="18">
        <v>28</v>
      </c>
      <c r="B32" s="104"/>
      <c r="C32" s="114">
        <f>IF(D32="","",'取りまとめシート'!$B$5)</f>
      </c>
      <c r="D32" s="31"/>
      <c r="E32" s="145"/>
      <c r="F32" s="32"/>
      <c r="G32" s="105"/>
      <c r="H32" s="8"/>
      <c r="I32" s="7">
        <f t="shared" si="0"/>
      </c>
      <c r="J32" s="7">
        <f t="shared" si="1"/>
      </c>
    </row>
    <row r="33" spans="1:10" ht="19.5" customHeight="1">
      <c r="A33" s="18">
        <v>29</v>
      </c>
      <c r="B33" s="104"/>
      <c r="C33" s="114">
        <f>IF(D33="","",'取りまとめシート'!$B$5)</f>
      </c>
      <c r="D33" s="31"/>
      <c r="E33" s="145"/>
      <c r="F33" s="32"/>
      <c r="G33" s="105"/>
      <c r="H33" s="8"/>
      <c r="I33" s="7">
        <f t="shared" si="0"/>
      </c>
      <c r="J33" s="7">
        <f t="shared" si="1"/>
      </c>
    </row>
    <row r="34" spans="1:10" ht="19.5" customHeight="1">
      <c r="A34" s="18">
        <v>30</v>
      </c>
      <c r="B34" s="104"/>
      <c r="C34" s="114">
        <f>IF(D34="","",'取りまとめシート'!$B$5)</f>
      </c>
      <c r="D34" s="31"/>
      <c r="E34" s="145"/>
      <c r="F34" s="32"/>
      <c r="G34" s="105"/>
      <c r="H34" s="8"/>
      <c r="I34" s="7">
        <f t="shared" si="0"/>
      </c>
      <c r="J34" s="7">
        <f t="shared" si="1"/>
      </c>
    </row>
    <row r="35" spans="1:10" ht="19.5" customHeight="1">
      <c r="A35" s="18">
        <v>31</v>
      </c>
      <c r="B35" s="104"/>
      <c r="C35" s="114">
        <f>IF(D35="","",'取りまとめシート'!$B$5)</f>
      </c>
      <c r="D35" s="31"/>
      <c r="E35" s="145"/>
      <c r="F35" s="32"/>
      <c r="G35" s="105"/>
      <c r="H35" s="8"/>
      <c r="I35" s="7">
        <f t="shared" si="0"/>
      </c>
      <c r="J35" s="7">
        <f t="shared" si="1"/>
      </c>
    </row>
    <row r="36" spans="1:10" ht="19.5" customHeight="1">
      <c r="A36" s="18">
        <v>32</v>
      </c>
      <c r="B36" s="104"/>
      <c r="C36" s="114">
        <f>IF(D36="","",'取りまとめシート'!$B$5)</f>
      </c>
      <c r="D36" s="31"/>
      <c r="E36" s="145"/>
      <c r="F36" s="32"/>
      <c r="G36" s="105"/>
      <c r="H36" s="8"/>
      <c r="I36" s="7">
        <f t="shared" si="0"/>
      </c>
      <c r="J36" s="7">
        <f t="shared" si="1"/>
      </c>
    </row>
    <row r="37" spans="1:10" ht="19.5" customHeight="1">
      <c r="A37" s="18">
        <v>33</v>
      </c>
      <c r="B37" s="104"/>
      <c r="C37" s="114">
        <f>IF(D37="","",'取りまとめシート'!$B$5)</f>
      </c>
      <c r="D37" s="31"/>
      <c r="E37" s="145"/>
      <c r="F37" s="32"/>
      <c r="G37" s="105"/>
      <c r="H37" s="8"/>
      <c r="I37" s="7">
        <f aca="true" t="shared" si="2" ref="I37:I68">IF(F37="〇",VLOOKUP($B37,$L$5:$M$13,2,0),"")</f>
      </c>
      <c r="J37" s="7">
        <f aca="true" t="shared" si="3" ref="J37:J68">IF(G37="〇",VLOOKUP($B37,$L$5:$M$13,2,0),"")</f>
      </c>
    </row>
    <row r="38" spans="1:10" ht="19.5" customHeight="1">
      <c r="A38" s="18">
        <v>34</v>
      </c>
      <c r="B38" s="104"/>
      <c r="C38" s="114">
        <f>IF(D38="","",'取りまとめシート'!$B$5)</f>
      </c>
      <c r="D38" s="31"/>
      <c r="E38" s="145"/>
      <c r="F38" s="32"/>
      <c r="G38" s="105"/>
      <c r="H38" s="8"/>
      <c r="I38" s="7">
        <f t="shared" si="2"/>
      </c>
      <c r="J38" s="7">
        <f t="shared" si="3"/>
      </c>
    </row>
    <row r="39" spans="1:10" ht="19.5" customHeight="1">
      <c r="A39" s="18">
        <v>35</v>
      </c>
      <c r="B39" s="104"/>
      <c r="C39" s="114">
        <f>IF(D39="","",'取りまとめシート'!$B$5)</f>
      </c>
      <c r="D39" s="31"/>
      <c r="E39" s="145"/>
      <c r="F39" s="32"/>
      <c r="G39" s="105"/>
      <c r="H39" s="8"/>
      <c r="I39" s="7">
        <f t="shared" si="2"/>
      </c>
      <c r="J39" s="7">
        <f t="shared" si="3"/>
      </c>
    </row>
    <row r="40" spans="1:10" ht="19.5" customHeight="1">
      <c r="A40" s="18">
        <v>36</v>
      </c>
      <c r="B40" s="104"/>
      <c r="C40" s="114">
        <f>IF(D40="","",'取りまとめシート'!$B$5)</f>
      </c>
      <c r="D40" s="31"/>
      <c r="E40" s="145"/>
      <c r="F40" s="32"/>
      <c r="G40" s="105"/>
      <c r="H40" s="8"/>
      <c r="I40" s="7">
        <f t="shared" si="2"/>
      </c>
      <c r="J40" s="7">
        <f t="shared" si="3"/>
      </c>
    </row>
    <row r="41" spans="1:10" ht="19.5" customHeight="1">
      <c r="A41" s="18">
        <v>37</v>
      </c>
      <c r="B41" s="104"/>
      <c r="C41" s="114">
        <f>IF(D41="","",'取りまとめシート'!$B$5)</f>
      </c>
      <c r="D41" s="31"/>
      <c r="E41" s="145"/>
      <c r="F41" s="32"/>
      <c r="G41" s="105"/>
      <c r="H41" s="8"/>
      <c r="I41" s="7">
        <f t="shared" si="2"/>
      </c>
      <c r="J41" s="7">
        <f t="shared" si="3"/>
      </c>
    </row>
    <row r="42" spans="1:10" ht="19.5" customHeight="1">
      <c r="A42" s="18">
        <v>38</v>
      </c>
      <c r="B42" s="104"/>
      <c r="C42" s="114">
        <f>IF(D42="","",'取りまとめシート'!$B$5)</f>
      </c>
      <c r="D42" s="31"/>
      <c r="E42" s="145"/>
      <c r="F42" s="32"/>
      <c r="G42" s="105"/>
      <c r="H42" s="8"/>
      <c r="I42" s="7">
        <f t="shared" si="2"/>
      </c>
      <c r="J42" s="7">
        <f t="shared" si="3"/>
      </c>
    </row>
    <row r="43" spans="1:10" ht="19.5" customHeight="1">
      <c r="A43" s="18">
        <v>39</v>
      </c>
      <c r="B43" s="104"/>
      <c r="C43" s="114">
        <f>IF(D43="","",'取りまとめシート'!$B$5)</f>
      </c>
      <c r="D43" s="31"/>
      <c r="E43" s="145"/>
      <c r="F43" s="32"/>
      <c r="G43" s="105"/>
      <c r="H43" s="8"/>
      <c r="I43" s="7">
        <f t="shared" si="2"/>
      </c>
      <c r="J43" s="7">
        <f t="shared" si="3"/>
      </c>
    </row>
    <row r="44" spans="1:10" ht="19.5" customHeight="1">
      <c r="A44" s="18">
        <v>40</v>
      </c>
      <c r="B44" s="104"/>
      <c r="C44" s="114">
        <f>IF(D44="","",'取りまとめシート'!$B$5)</f>
      </c>
      <c r="D44" s="31"/>
      <c r="E44" s="145"/>
      <c r="F44" s="32"/>
      <c r="G44" s="105"/>
      <c r="H44" s="8"/>
      <c r="I44" s="7">
        <f t="shared" si="2"/>
      </c>
      <c r="J44" s="7">
        <f t="shared" si="3"/>
      </c>
    </row>
    <row r="45" spans="1:10" ht="19.5" customHeight="1">
      <c r="A45" s="18">
        <v>41</v>
      </c>
      <c r="B45" s="104"/>
      <c r="C45" s="114">
        <f>IF(D45="","",'取りまとめシート'!$B$5)</f>
      </c>
      <c r="D45" s="31"/>
      <c r="E45" s="145"/>
      <c r="F45" s="32"/>
      <c r="G45" s="105"/>
      <c r="H45" s="8"/>
      <c r="I45" s="7">
        <f t="shared" si="2"/>
      </c>
      <c r="J45" s="7">
        <f t="shared" si="3"/>
      </c>
    </row>
    <row r="46" spans="1:10" ht="19.5" customHeight="1">
      <c r="A46" s="18">
        <v>42</v>
      </c>
      <c r="B46" s="104"/>
      <c r="C46" s="114">
        <f>IF(D46="","",'取りまとめシート'!$B$5)</f>
      </c>
      <c r="D46" s="31"/>
      <c r="E46" s="145"/>
      <c r="F46" s="32"/>
      <c r="G46" s="105"/>
      <c r="H46" s="8"/>
      <c r="I46" s="7">
        <f t="shared" si="2"/>
      </c>
      <c r="J46" s="7">
        <f t="shared" si="3"/>
      </c>
    </row>
    <row r="47" spans="1:10" ht="19.5" customHeight="1">
      <c r="A47" s="18">
        <v>43</v>
      </c>
      <c r="B47" s="104"/>
      <c r="C47" s="114">
        <f>IF(D47="","",'取りまとめシート'!$B$5)</f>
      </c>
      <c r="D47" s="31"/>
      <c r="E47" s="145"/>
      <c r="F47" s="32"/>
      <c r="G47" s="105"/>
      <c r="H47" s="8"/>
      <c r="I47" s="7">
        <f t="shared" si="2"/>
      </c>
      <c r="J47" s="7">
        <f t="shared" si="3"/>
      </c>
    </row>
    <row r="48" spans="1:10" ht="19.5" customHeight="1">
      <c r="A48" s="18">
        <v>44</v>
      </c>
      <c r="B48" s="104"/>
      <c r="C48" s="114">
        <f>IF(D48="","",'取りまとめシート'!$B$5)</f>
      </c>
      <c r="D48" s="31"/>
      <c r="E48" s="145"/>
      <c r="F48" s="32"/>
      <c r="G48" s="105"/>
      <c r="H48" s="8"/>
      <c r="I48" s="7">
        <f t="shared" si="2"/>
      </c>
      <c r="J48" s="7">
        <f t="shared" si="3"/>
      </c>
    </row>
    <row r="49" spans="1:10" ht="19.5" customHeight="1">
      <c r="A49" s="18">
        <v>45</v>
      </c>
      <c r="B49" s="104"/>
      <c r="C49" s="114">
        <f>IF(D49="","",'取りまとめシート'!$B$5)</f>
      </c>
      <c r="D49" s="31"/>
      <c r="E49" s="145"/>
      <c r="F49" s="32"/>
      <c r="G49" s="105"/>
      <c r="H49" s="8"/>
      <c r="I49" s="7">
        <f t="shared" si="2"/>
      </c>
      <c r="J49" s="7">
        <f t="shared" si="3"/>
      </c>
    </row>
    <row r="50" spans="1:10" ht="19.5" customHeight="1">
      <c r="A50" s="18">
        <v>46</v>
      </c>
      <c r="B50" s="104"/>
      <c r="C50" s="114">
        <f>IF(D50="","",'取りまとめシート'!$B$5)</f>
      </c>
      <c r="D50" s="31"/>
      <c r="E50" s="145"/>
      <c r="F50" s="32"/>
      <c r="G50" s="105"/>
      <c r="H50" s="8"/>
      <c r="I50" s="7">
        <f t="shared" si="2"/>
      </c>
      <c r="J50" s="7">
        <f t="shared" si="3"/>
      </c>
    </row>
    <row r="51" spans="1:10" ht="19.5" customHeight="1">
      <c r="A51" s="18">
        <v>47</v>
      </c>
      <c r="B51" s="104"/>
      <c r="C51" s="114">
        <f>IF(D51="","",'取りまとめシート'!$B$5)</f>
      </c>
      <c r="D51" s="31"/>
      <c r="E51" s="145"/>
      <c r="F51" s="32"/>
      <c r="G51" s="105"/>
      <c r="H51" s="8"/>
      <c r="I51" s="7">
        <f t="shared" si="2"/>
      </c>
      <c r="J51" s="7">
        <f t="shared" si="3"/>
      </c>
    </row>
    <row r="52" spans="1:10" ht="19.5" customHeight="1">
      <c r="A52" s="18">
        <v>48</v>
      </c>
      <c r="B52" s="104"/>
      <c r="C52" s="114">
        <f>IF(D52="","",'取りまとめシート'!$B$5)</f>
      </c>
      <c r="D52" s="31"/>
      <c r="E52" s="145"/>
      <c r="F52" s="32"/>
      <c r="G52" s="105"/>
      <c r="H52" s="8"/>
      <c r="I52" s="7">
        <f t="shared" si="2"/>
      </c>
      <c r="J52" s="7">
        <f t="shared" si="3"/>
      </c>
    </row>
    <row r="53" spans="1:10" ht="19.5" customHeight="1">
      <c r="A53" s="18">
        <v>49</v>
      </c>
      <c r="B53" s="104"/>
      <c r="C53" s="114">
        <f>IF(D53="","",'取りまとめシート'!$B$5)</f>
      </c>
      <c r="D53" s="31"/>
      <c r="E53" s="145"/>
      <c r="F53" s="32"/>
      <c r="G53" s="105"/>
      <c r="I53" s="7">
        <f t="shared" si="2"/>
      </c>
      <c r="J53" s="7">
        <f t="shared" si="3"/>
      </c>
    </row>
    <row r="54" spans="1:10" ht="19.5" customHeight="1">
      <c r="A54" s="18">
        <v>50</v>
      </c>
      <c r="B54" s="104"/>
      <c r="C54" s="114">
        <f>IF(D54="","",'取りまとめシート'!$B$5)</f>
      </c>
      <c r="D54" s="31"/>
      <c r="E54" s="146"/>
      <c r="F54" s="33"/>
      <c r="G54" s="106"/>
      <c r="I54" s="7">
        <f t="shared" si="2"/>
      </c>
      <c r="J54" s="7">
        <f t="shared" si="3"/>
      </c>
    </row>
    <row r="55" spans="1:10" ht="19.5" customHeight="1">
      <c r="A55" s="18">
        <v>51</v>
      </c>
      <c r="B55" s="104"/>
      <c r="C55" s="114">
        <f>IF(D55="","",'取りまとめシート'!$B$5)</f>
      </c>
      <c r="D55" s="31"/>
      <c r="E55" s="146"/>
      <c r="F55" s="33"/>
      <c r="G55" s="106"/>
      <c r="I55" s="7">
        <f t="shared" si="2"/>
      </c>
      <c r="J55" s="7">
        <f t="shared" si="3"/>
      </c>
    </row>
    <row r="56" spans="1:10" ht="19.5" customHeight="1">
      <c r="A56" s="18">
        <v>52</v>
      </c>
      <c r="B56" s="104"/>
      <c r="C56" s="114">
        <f>IF(D56="","",'取りまとめシート'!$B$5)</f>
      </c>
      <c r="D56" s="31"/>
      <c r="E56" s="146"/>
      <c r="F56" s="33"/>
      <c r="G56" s="106"/>
      <c r="I56" s="7">
        <f t="shared" si="2"/>
      </c>
      <c r="J56" s="7">
        <f t="shared" si="3"/>
      </c>
    </row>
    <row r="57" spans="1:10" ht="19.5" customHeight="1">
      <c r="A57" s="18">
        <v>53</v>
      </c>
      <c r="B57" s="104"/>
      <c r="C57" s="114">
        <f>IF(D57="","",'取りまとめシート'!$B$5)</f>
      </c>
      <c r="D57" s="31"/>
      <c r="E57" s="146"/>
      <c r="F57" s="33"/>
      <c r="G57" s="106"/>
      <c r="I57" s="7">
        <f t="shared" si="2"/>
      </c>
      <c r="J57" s="7">
        <f t="shared" si="3"/>
      </c>
    </row>
    <row r="58" spans="1:10" ht="19.5" customHeight="1">
      <c r="A58" s="18">
        <v>54</v>
      </c>
      <c r="B58" s="104"/>
      <c r="C58" s="114">
        <f>IF(D58="","",'取りまとめシート'!$B$5)</f>
      </c>
      <c r="D58" s="31"/>
      <c r="E58" s="146"/>
      <c r="F58" s="33"/>
      <c r="G58" s="106"/>
      <c r="I58" s="7">
        <f t="shared" si="2"/>
      </c>
      <c r="J58" s="7">
        <f t="shared" si="3"/>
      </c>
    </row>
    <row r="59" spans="1:10" ht="19.5" customHeight="1">
      <c r="A59" s="18">
        <v>55</v>
      </c>
      <c r="B59" s="104"/>
      <c r="C59" s="114">
        <f>IF(D59="","",'取りまとめシート'!$B$5)</f>
      </c>
      <c r="D59" s="31"/>
      <c r="E59" s="146"/>
      <c r="F59" s="33"/>
      <c r="G59" s="106"/>
      <c r="I59" s="7">
        <f t="shared" si="2"/>
      </c>
      <c r="J59" s="7">
        <f t="shared" si="3"/>
      </c>
    </row>
    <row r="60" spans="1:10" ht="19.5" customHeight="1">
      <c r="A60" s="18">
        <v>56</v>
      </c>
      <c r="B60" s="104"/>
      <c r="C60" s="114">
        <f>IF(D60="","",'取りまとめシート'!$B$5)</f>
      </c>
      <c r="D60" s="31"/>
      <c r="E60" s="146"/>
      <c r="F60" s="33"/>
      <c r="G60" s="106"/>
      <c r="I60" s="7">
        <f t="shared" si="2"/>
      </c>
      <c r="J60" s="7">
        <f t="shared" si="3"/>
      </c>
    </row>
    <row r="61" spans="1:10" ht="19.5" customHeight="1">
      <c r="A61" s="18">
        <v>57</v>
      </c>
      <c r="B61" s="104"/>
      <c r="C61" s="114">
        <f>IF(D61="","",'取りまとめシート'!$B$5)</f>
      </c>
      <c r="D61" s="31"/>
      <c r="E61" s="146"/>
      <c r="F61" s="33"/>
      <c r="G61" s="106"/>
      <c r="I61" s="7">
        <f t="shared" si="2"/>
      </c>
      <c r="J61" s="7">
        <f t="shared" si="3"/>
      </c>
    </row>
    <row r="62" spans="1:10" ht="19.5" customHeight="1">
      <c r="A62" s="18">
        <v>58</v>
      </c>
      <c r="B62" s="104"/>
      <c r="C62" s="114">
        <f>IF(D62="","",'取りまとめシート'!$B$5)</f>
      </c>
      <c r="D62" s="31"/>
      <c r="E62" s="146"/>
      <c r="F62" s="33"/>
      <c r="G62" s="106"/>
      <c r="I62" s="7">
        <f t="shared" si="2"/>
      </c>
      <c r="J62" s="7">
        <f t="shared" si="3"/>
      </c>
    </row>
    <row r="63" spans="1:10" ht="19.5" customHeight="1">
      <c r="A63" s="18">
        <v>59</v>
      </c>
      <c r="B63" s="104"/>
      <c r="C63" s="114">
        <f>IF(D63="","",'取りまとめシート'!$B$5)</f>
      </c>
      <c r="D63" s="31"/>
      <c r="E63" s="146"/>
      <c r="F63" s="33"/>
      <c r="G63" s="106"/>
      <c r="I63" s="7">
        <f t="shared" si="2"/>
      </c>
      <c r="J63" s="7">
        <f t="shared" si="3"/>
      </c>
    </row>
    <row r="64" spans="1:10" ht="19.5" customHeight="1">
      <c r="A64" s="18">
        <v>60</v>
      </c>
      <c r="B64" s="104"/>
      <c r="C64" s="114">
        <f>IF(D64="","",'取りまとめシート'!$B$5)</f>
      </c>
      <c r="D64" s="31"/>
      <c r="E64" s="146"/>
      <c r="F64" s="33"/>
      <c r="G64" s="106"/>
      <c r="I64" s="7">
        <f t="shared" si="2"/>
      </c>
      <c r="J64" s="7">
        <f t="shared" si="3"/>
      </c>
    </row>
    <row r="65" spans="1:10" ht="19.5" customHeight="1">
      <c r="A65" s="18">
        <v>61</v>
      </c>
      <c r="B65" s="104"/>
      <c r="C65" s="114">
        <f>IF(D65="","",'取りまとめシート'!$B$5)</f>
      </c>
      <c r="D65" s="31"/>
      <c r="E65" s="146"/>
      <c r="F65" s="33"/>
      <c r="G65" s="106"/>
      <c r="I65" s="7">
        <f t="shared" si="2"/>
      </c>
      <c r="J65" s="7">
        <f t="shared" si="3"/>
      </c>
    </row>
    <row r="66" spans="1:10" ht="19.5" customHeight="1">
      <c r="A66" s="18">
        <v>62</v>
      </c>
      <c r="B66" s="104"/>
      <c r="C66" s="114">
        <f>IF(D66="","",'取りまとめシート'!$B$5)</f>
      </c>
      <c r="D66" s="31"/>
      <c r="E66" s="146"/>
      <c r="F66" s="33"/>
      <c r="G66" s="106"/>
      <c r="I66" s="7">
        <f t="shared" si="2"/>
      </c>
      <c r="J66" s="7">
        <f t="shared" si="3"/>
      </c>
    </row>
    <row r="67" spans="1:10" ht="19.5" customHeight="1">
      <c r="A67" s="18">
        <v>63</v>
      </c>
      <c r="B67" s="104"/>
      <c r="C67" s="114">
        <f>IF(D67="","",'取りまとめシート'!$B$5)</f>
      </c>
      <c r="D67" s="31"/>
      <c r="E67" s="146"/>
      <c r="F67" s="33"/>
      <c r="G67" s="106"/>
      <c r="I67" s="7">
        <f t="shared" si="2"/>
      </c>
      <c r="J67" s="7">
        <f t="shared" si="3"/>
      </c>
    </row>
    <row r="68" spans="1:10" ht="19.5" customHeight="1">
      <c r="A68" s="18">
        <v>64</v>
      </c>
      <c r="B68" s="104"/>
      <c r="C68" s="114">
        <f>IF(D68="","",'取りまとめシート'!$B$5)</f>
      </c>
      <c r="D68" s="31"/>
      <c r="E68" s="146"/>
      <c r="F68" s="33"/>
      <c r="G68" s="106"/>
      <c r="I68" s="7">
        <f t="shared" si="2"/>
      </c>
      <c r="J68" s="7">
        <f t="shared" si="3"/>
      </c>
    </row>
    <row r="69" spans="1:10" ht="19.5" customHeight="1">
      <c r="A69" s="18">
        <v>65</v>
      </c>
      <c r="B69" s="104"/>
      <c r="C69" s="114">
        <f>IF(D69="","",'取りまとめシート'!$B$5)</f>
      </c>
      <c r="D69" s="31"/>
      <c r="E69" s="146"/>
      <c r="F69" s="33"/>
      <c r="G69" s="106"/>
      <c r="I69" s="7">
        <f aca="true" t="shared" si="4" ref="I69:I104">IF(F69="〇",VLOOKUP($B69,$L$5:$M$13,2,0),"")</f>
      </c>
      <c r="J69" s="7">
        <f aca="true" t="shared" si="5" ref="J69:J104">IF(G69="〇",VLOOKUP($B69,$L$5:$M$13,2,0),"")</f>
      </c>
    </row>
    <row r="70" spans="1:10" ht="19.5" customHeight="1">
      <c r="A70" s="18">
        <v>66</v>
      </c>
      <c r="B70" s="104"/>
      <c r="C70" s="114">
        <f>IF(D70="","",'取りまとめシート'!$B$5)</f>
      </c>
      <c r="D70" s="31"/>
      <c r="E70" s="146"/>
      <c r="F70" s="33"/>
      <c r="G70" s="106"/>
      <c r="I70" s="7">
        <f t="shared" si="4"/>
      </c>
      <c r="J70" s="7">
        <f t="shared" si="5"/>
      </c>
    </row>
    <row r="71" spans="1:10" ht="19.5" customHeight="1">
      <c r="A71" s="18">
        <v>67</v>
      </c>
      <c r="B71" s="104"/>
      <c r="C71" s="114">
        <f>IF(D71="","",'取りまとめシート'!$B$5)</f>
      </c>
      <c r="D71" s="31"/>
      <c r="E71" s="146"/>
      <c r="F71" s="33"/>
      <c r="G71" s="106"/>
      <c r="I71" s="7">
        <f t="shared" si="4"/>
      </c>
      <c r="J71" s="7">
        <f t="shared" si="5"/>
      </c>
    </row>
    <row r="72" spans="1:10" ht="19.5" customHeight="1">
      <c r="A72" s="18">
        <v>68</v>
      </c>
      <c r="B72" s="104"/>
      <c r="C72" s="114">
        <f>IF(D72="","",'取りまとめシート'!$B$5)</f>
      </c>
      <c r="D72" s="31"/>
      <c r="E72" s="146"/>
      <c r="F72" s="33"/>
      <c r="G72" s="106"/>
      <c r="I72" s="7">
        <f t="shared" si="4"/>
      </c>
      <c r="J72" s="7">
        <f t="shared" si="5"/>
      </c>
    </row>
    <row r="73" spans="1:10" ht="19.5" customHeight="1">
      <c r="A73" s="18">
        <v>69</v>
      </c>
      <c r="B73" s="104"/>
      <c r="C73" s="114">
        <f>IF(D73="","",'取りまとめシート'!$B$5)</f>
      </c>
      <c r="D73" s="31"/>
      <c r="E73" s="146"/>
      <c r="F73" s="33"/>
      <c r="G73" s="106"/>
      <c r="I73" s="7">
        <f t="shared" si="4"/>
      </c>
      <c r="J73" s="7">
        <f t="shared" si="5"/>
      </c>
    </row>
    <row r="74" spans="1:10" ht="19.5" customHeight="1">
      <c r="A74" s="18">
        <v>70</v>
      </c>
      <c r="B74" s="104"/>
      <c r="C74" s="114">
        <f>IF(D74="","",'取りまとめシート'!$B$5)</f>
      </c>
      <c r="D74" s="31"/>
      <c r="E74" s="146"/>
      <c r="F74" s="33"/>
      <c r="G74" s="106"/>
      <c r="I74" s="7">
        <f t="shared" si="4"/>
      </c>
      <c r="J74" s="7">
        <f t="shared" si="5"/>
      </c>
    </row>
    <row r="75" spans="1:10" ht="19.5" customHeight="1">
      <c r="A75" s="18">
        <v>71</v>
      </c>
      <c r="B75" s="104"/>
      <c r="C75" s="114">
        <f>IF(D75="","",'取りまとめシート'!$B$5)</f>
      </c>
      <c r="D75" s="31"/>
      <c r="E75" s="146"/>
      <c r="F75" s="33"/>
      <c r="G75" s="106"/>
      <c r="I75" s="7">
        <f t="shared" si="4"/>
      </c>
      <c r="J75" s="7">
        <f t="shared" si="5"/>
      </c>
    </row>
    <row r="76" spans="1:10" ht="19.5" customHeight="1">
      <c r="A76" s="18">
        <v>72</v>
      </c>
      <c r="B76" s="104"/>
      <c r="C76" s="114">
        <f>IF(D76="","",'取りまとめシート'!$B$5)</f>
      </c>
      <c r="D76" s="31"/>
      <c r="E76" s="146"/>
      <c r="F76" s="33"/>
      <c r="G76" s="106"/>
      <c r="I76" s="7">
        <f t="shared" si="4"/>
      </c>
      <c r="J76" s="7">
        <f t="shared" si="5"/>
      </c>
    </row>
    <row r="77" spans="1:10" ht="19.5" customHeight="1">
      <c r="A77" s="18">
        <v>73</v>
      </c>
      <c r="B77" s="104"/>
      <c r="C77" s="114">
        <f>IF(D77="","",'取りまとめシート'!$B$5)</f>
      </c>
      <c r="D77" s="31"/>
      <c r="E77" s="146"/>
      <c r="F77" s="33"/>
      <c r="G77" s="106"/>
      <c r="I77" s="7">
        <f t="shared" si="4"/>
      </c>
      <c r="J77" s="7">
        <f t="shared" si="5"/>
      </c>
    </row>
    <row r="78" spans="1:10" ht="19.5" customHeight="1">
      <c r="A78" s="18">
        <v>74</v>
      </c>
      <c r="B78" s="104"/>
      <c r="C78" s="114">
        <f>IF(D78="","",'取りまとめシート'!$B$5)</f>
      </c>
      <c r="D78" s="31"/>
      <c r="E78" s="146"/>
      <c r="F78" s="33"/>
      <c r="G78" s="106"/>
      <c r="I78" s="7">
        <f t="shared" si="4"/>
      </c>
      <c r="J78" s="7">
        <f t="shared" si="5"/>
      </c>
    </row>
    <row r="79" spans="1:10" ht="19.5" customHeight="1">
      <c r="A79" s="18">
        <v>75</v>
      </c>
      <c r="B79" s="104"/>
      <c r="C79" s="114">
        <f>IF(D79="","",'取りまとめシート'!$B$5)</f>
      </c>
      <c r="D79" s="31"/>
      <c r="E79" s="146"/>
      <c r="F79" s="33"/>
      <c r="G79" s="106"/>
      <c r="I79" s="7">
        <f t="shared" si="4"/>
      </c>
      <c r="J79" s="7">
        <f t="shared" si="5"/>
      </c>
    </row>
    <row r="80" spans="1:10" ht="19.5" customHeight="1">
      <c r="A80" s="18">
        <v>76</v>
      </c>
      <c r="B80" s="104"/>
      <c r="C80" s="114">
        <f>IF(D80="","",'取りまとめシート'!$B$5)</f>
      </c>
      <c r="D80" s="31"/>
      <c r="E80" s="146"/>
      <c r="F80" s="33"/>
      <c r="G80" s="106"/>
      <c r="I80" s="7">
        <f t="shared" si="4"/>
      </c>
      <c r="J80" s="7">
        <f t="shared" si="5"/>
      </c>
    </row>
    <row r="81" spans="1:10" ht="19.5" customHeight="1">
      <c r="A81" s="18">
        <v>77</v>
      </c>
      <c r="B81" s="104"/>
      <c r="C81" s="114">
        <f>IF(D81="","",'取りまとめシート'!$B$5)</f>
      </c>
      <c r="D81" s="31"/>
      <c r="E81" s="146"/>
      <c r="F81" s="33"/>
      <c r="G81" s="106"/>
      <c r="I81" s="7">
        <f t="shared" si="4"/>
      </c>
      <c r="J81" s="7">
        <f t="shared" si="5"/>
      </c>
    </row>
    <row r="82" spans="1:10" ht="19.5" customHeight="1">
      <c r="A82" s="18">
        <v>78</v>
      </c>
      <c r="B82" s="104"/>
      <c r="C82" s="114">
        <f>IF(D82="","",'取りまとめシート'!$B$5)</f>
      </c>
      <c r="D82" s="31"/>
      <c r="E82" s="146"/>
      <c r="F82" s="33"/>
      <c r="G82" s="106"/>
      <c r="I82" s="7">
        <f t="shared" si="4"/>
      </c>
      <c r="J82" s="7">
        <f t="shared" si="5"/>
      </c>
    </row>
    <row r="83" spans="1:10" ht="19.5" customHeight="1">
      <c r="A83" s="18">
        <v>79</v>
      </c>
      <c r="B83" s="104"/>
      <c r="C83" s="114">
        <f>IF(D83="","",'取りまとめシート'!$B$5)</f>
      </c>
      <c r="D83" s="31"/>
      <c r="E83" s="146"/>
      <c r="F83" s="33"/>
      <c r="G83" s="106"/>
      <c r="I83" s="7">
        <f t="shared" si="4"/>
      </c>
      <c r="J83" s="7">
        <f t="shared" si="5"/>
      </c>
    </row>
    <row r="84" spans="1:10" ht="19.5" customHeight="1">
      <c r="A84" s="18">
        <v>80</v>
      </c>
      <c r="B84" s="104"/>
      <c r="C84" s="114">
        <f>IF(D84="","",'取りまとめシート'!$B$5)</f>
      </c>
      <c r="D84" s="31"/>
      <c r="E84" s="146"/>
      <c r="F84" s="33"/>
      <c r="G84" s="106"/>
      <c r="I84" s="7">
        <f t="shared" si="4"/>
      </c>
      <c r="J84" s="7">
        <f t="shared" si="5"/>
      </c>
    </row>
    <row r="85" spans="1:10" ht="19.5" customHeight="1">
      <c r="A85" s="18">
        <v>81</v>
      </c>
      <c r="B85" s="104"/>
      <c r="C85" s="114">
        <f>IF(D85="","",'取りまとめシート'!$B$5)</f>
      </c>
      <c r="D85" s="31"/>
      <c r="E85" s="146"/>
      <c r="F85" s="33"/>
      <c r="G85" s="106"/>
      <c r="I85" s="7">
        <f t="shared" si="4"/>
      </c>
      <c r="J85" s="7">
        <f t="shared" si="5"/>
      </c>
    </row>
    <row r="86" spans="1:10" ht="19.5" customHeight="1">
      <c r="A86" s="18">
        <v>82</v>
      </c>
      <c r="B86" s="104"/>
      <c r="C86" s="114">
        <f>IF(D86="","",'取りまとめシート'!$B$5)</f>
      </c>
      <c r="D86" s="31"/>
      <c r="E86" s="146"/>
      <c r="F86" s="33"/>
      <c r="G86" s="106"/>
      <c r="I86" s="7">
        <f t="shared" si="4"/>
      </c>
      <c r="J86" s="7">
        <f t="shared" si="5"/>
      </c>
    </row>
    <row r="87" spans="1:10" ht="19.5" customHeight="1">
      <c r="A87" s="18">
        <v>83</v>
      </c>
      <c r="B87" s="104"/>
      <c r="C87" s="114">
        <f>IF(D87="","",'取りまとめシート'!$B$5)</f>
      </c>
      <c r="D87" s="31"/>
      <c r="E87" s="146"/>
      <c r="F87" s="33"/>
      <c r="G87" s="106"/>
      <c r="I87" s="7">
        <f t="shared" si="4"/>
      </c>
      <c r="J87" s="7">
        <f t="shared" si="5"/>
      </c>
    </row>
    <row r="88" spans="1:10" ht="19.5" customHeight="1">
      <c r="A88" s="18">
        <v>84</v>
      </c>
      <c r="B88" s="104"/>
      <c r="C88" s="114">
        <f>IF(D88="","",'取りまとめシート'!$B$5)</f>
      </c>
      <c r="D88" s="31"/>
      <c r="E88" s="146"/>
      <c r="F88" s="33"/>
      <c r="G88" s="106"/>
      <c r="I88" s="7">
        <f t="shared" si="4"/>
      </c>
      <c r="J88" s="7">
        <f t="shared" si="5"/>
      </c>
    </row>
    <row r="89" spans="1:10" ht="19.5" customHeight="1">
      <c r="A89" s="18">
        <v>85</v>
      </c>
      <c r="B89" s="104"/>
      <c r="C89" s="114">
        <f>IF(D89="","",'取りまとめシート'!$B$5)</f>
      </c>
      <c r="D89" s="31"/>
      <c r="E89" s="146"/>
      <c r="F89" s="33"/>
      <c r="G89" s="106"/>
      <c r="I89" s="7">
        <f t="shared" si="4"/>
      </c>
      <c r="J89" s="7">
        <f t="shared" si="5"/>
      </c>
    </row>
    <row r="90" spans="1:10" ht="19.5" customHeight="1">
      <c r="A90" s="18">
        <v>86</v>
      </c>
      <c r="B90" s="104"/>
      <c r="C90" s="114">
        <f>IF(D90="","",'取りまとめシート'!$B$5)</f>
      </c>
      <c r="D90" s="31"/>
      <c r="E90" s="146"/>
      <c r="F90" s="33"/>
      <c r="G90" s="106"/>
      <c r="I90" s="7">
        <f t="shared" si="4"/>
      </c>
      <c r="J90" s="7">
        <f t="shared" si="5"/>
      </c>
    </row>
    <row r="91" spans="1:10" ht="19.5" customHeight="1">
      <c r="A91" s="18">
        <v>87</v>
      </c>
      <c r="B91" s="104"/>
      <c r="C91" s="114">
        <f>IF(D91="","",'取りまとめシート'!$B$5)</f>
      </c>
      <c r="D91" s="31"/>
      <c r="E91" s="146"/>
      <c r="F91" s="33"/>
      <c r="G91" s="106"/>
      <c r="I91" s="7">
        <f t="shared" si="4"/>
      </c>
      <c r="J91" s="7">
        <f t="shared" si="5"/>
      </c>
    </row>
    <row r="92" spans="1:10" ht="19.5" customHeight="1">
      <c r="A92" s="18">
        <v>88</v>
      </c>
      <c r="B92" s="104"/>
      <c r="C92" s="114">
        <f>IF(D92="","",'取りまとめシート'!$B$5)</f>
      </c>
      <c r="D92" s="31"/>
      <c r="E92" s="146"/>
      <c r="F92" s="33"/>
      <c r="G92" s="106"/>
      <c r="I92" s="7">
        <f t="shared" si="4"/>
      </c>
      <c r="J92" s="7">
        <f t="shared" si="5"/>
      </c>
    </row>
    <row r="93" spans="1:10" ht="19.5" customHeight="1">
      <c r="A93" s="18">
        <v>89</v>
      </c>
      <c r="B93" s="104"/>
      <c r="C93" s="114">
        <f>IF(D93="","",'取りまとめシート'!$B$5)</f>
      </c>
      <c r="D93" s="31"/>
      <c r="E93" s="146"/>
      <c r="F93" s="33"/>
      <c r="G93" s="106"/>
      <c r="I93" s="7">
        <f t="shared" si="4"/>
      </c>
      <c r="J93" s="7">
        <f t="shared" si="5"/>
      </c>
    </row>
    <row r="94" spans="1:10" ht="19.5" customHeight="1">
      <c r="A94" s="18">
        <v>90</v>
      </c>
      <c r="B94" s="104"/>
      <c r="C94" s="114">
        <f>IF(D94="","",'取りまとめシート'!$B$5)</f>
      </c>
      <c r="D94" s="31"/>
      <c r="E94" s="146"/>
      <c r="F94" s="33"/>
      <c r="G94" s="106"/>
      <c r="I94" s="7">
        <f t="shared" si="4"/>
      </c>
      <c r="J94" s="7">
        <f t="shared" si="5"/>
      </c>
    </row>
    <row r="95" spans="1:10" ht="19.5" customHeight="1">
      <c r="A95" s="18">
        <v>91</v>
      </c>
      <c r="B95" s="104"/>
      <c r="C95" s="114">
        <f>IF(D95="","",'取りまとめシート'!$B$5)</f>
      </c>
      <c r="D95" s="31"/>
      <c r="E95" s="146"/>
      <c r="F95" s="33"/>
      <c r="G95" s="106"/>
      <c r="I95" s="7">
        <f t="shared" si="4"/>
      </c>
      <c r="J95" s="7">
        <f t="shared" si="5"/>
      </c>
    </row>
    <row r="96" spans="1:10" ht="19.5" customHeight="1">
      <c r="A96" s="18">
        <v>92</v>
      </c>
      <c r="B96" s="104"/>
      <c r="C96" s="114">
        <f>IF(D96="","",'取りまとめシート'!$B$5)</f>
      </c>
      <c r="D96" s="31"/>
      <c r="E96" s="146"/>
      <c r="F96" s="33"/>
      <c r="G96" s="106"/>
      <c r="I96" s="7">
        <f t="shared" si="4"/>
      </c>
      <c r="J96" s="7">
        <f t="shared" si="5"/>
      </c>
    </row>
    <row r="97" spans="1:10" ht="19.5" customHeight="1">
      <c r="A97" s="18">
        <v>93</v>
      </c>
      <c r="B97" s="104"/>
      <c r="C97" s="114">
        <f>IF(D97="","",'取りまとめシート'!$B$5)</f>
      </c>
      <c r="D97" s="31"/>
      <c r="E97" s="146"/>
      <c r="F97" s="33"/>
      <c r="G97" s="106"/>
      <c r="I97" s="7">
        <f t="shared" si="4"/>
      </c>
      <c r="J97" s="7">
        <f t="shared" si="5"/>
      </c>
    </row>
    <row r="98" spans="1:10" ht="19.5" customHeight="1">
      <c r="A98" s="18">
        <v>94</v>
      </c>
      <c r="B98" s="104"/>
      <c r="C98" s="114">
        <f>IF(D98="","",'取りまとめシート'!$B$5)</f>
      </c>
      <c r="D98" s="31"/>
      <c r="E98" s="146"/>
      <c r="F98" s="33"/>
      <c r="G98" s="106"/>
      <c r="I98" s="7">
        <f t="shared" si="4"/>
      </c>
      <c r="J98" s="7">
        <f t="shared" si="5"/>
      </c>
    </row>
    <row r="99" spans="1:10" ht="19.5" customHeight="1">
      <c r="A99" s="18">
        <v>95</v>
      </c>
      <c r="B99" s="104"/>
      <c r="C99" s="114">
        <f>IF(D99="","",'取りまとめシート'!$B$5)</f>
      </c>
      <c r="D99" s="31"/>
      <c r="E99" s="146"/>
      <c r="F99" s="33"/>
      <c r="G99" s="106"/>
      <c r="I99" s="7">
        <f t="shared" si="4"/>
      </c>
      <c r="J99" s="7">
        <f t="shared" si="5"/>
      </c>
    </row>
    <row r="100" spans="1:10" ht="19.5" customHeight="1">
      <c r="A100" s="18">
        <v>96</v>
      </c>
      <c r="B100" s="104"/>
      <c r="C100" s="114">
        <f>IF(D100="","",'取りまとめシート'!$B$5)</f>
      </c>
      <c r="D100" s="31"/>
      <c r="E100" s="146"/>
      <c r="F100" s="33"/>
      <c r="G100" s="106"/>
      <c r="I100" s="7">
        <f t="shared" si="4"/>
      </c>
      <c r="J100" s="7">
        <f t="shared" si="5"/>
      </c>
    </row>
    <row r="101" spans="1:10" ht="19.5" customHeight="1">
      <c r="A101" s="18">
        <v>97</v>
      </c>
      <c r="B101" s="104"/>
      <c r="C101" s="114">
        <f>IF(D101="","",'取りまとめシート'!$B$5)</f>
      </c>
      <c r="D101" s="31"/>
      <c r="E101" s="146"/>
      <c r="F101" s="33"/>
      <c r="G101" s="106"/>
      <c r="I101" s="7">
        <f t="shared" si="4"/>
      </c>
      <c r="J101" s="7">
        <f t="shared" si="5"/>
      </c>
    </row>
    <row r="102" spans="1:10" ht="19.5" customHeight="1">
      <c r="A102" s="18">
        <v>98</v>
      </c>
      <c r="B102" s="104"/>
      <c r="C102" s="114">
        <f>IF(D102="","",'取りまとめシート'!$B$5)</f>
      </c>
      <c r="D102" s="31"/>
      <c r="E102" s="146"/>
      <c r="F102" s="33"/>
      <c r="G102" s="106"/>
      <c r="I102" s="7">
        <f t="shared" si="4"/>
      </c>
      <c r="J102" s="7">
        <f t="shared" si="5"/>
      </c>
    </row>
    <row r="103" spans="1:10" ht="19.5" customHeight="1">
      <c r="A103" s="18">
        <v>99</v>
      </c>
      <c r="B103" s="104"/>
      <c r="C103" s="114">
        <f>IF(D103="","",'取りまとめシート'!$B$5)</f>
      </c>
      <c r="D103" s="31"/>
      <c r="E103" s="146"/>
      <c r="F103" s="33"/>
      <c r="G103" s="106"/>
      <c r="I103" s="7">
        <f t="shared" si="4"/>
      </c>
      <c r="J103" s="7">
        <f t="shared" si="5"/>
      </c>
    </row>
    <row r="104" spans="1:10" ht="19.5" customHeight="1" thickBot="1">
      <c r="A104" s="19">
        <v>100</v>
      </c>
      <c r="B104" s="107"/>
      <c r="C104" s="115">
        <f>IF(D104="","",'取りまとめシート'!$B$5)</f>
      </c>
      <c r="D104" s="34"/>
      <c r="E104" s="147"/>
      <c r="F104" s="35"/>
      <c r="G104" s="108"/>
      <c r="I104" s="7">
        <f t="shared" si="4"/>
      </c>
      <c r="J104" s="7">
        <f t="shared" si="5"/>
      </c>
    </row>
    <row r="105" ht="18" customHeight="1" thickTop="1"/>
    <row r="110" spans="1:10" ht="18" customHeight="1">
      <c r="A110" s="1"/>
      <c r="B110" s="7"/>
      <c r="C110" s="7"/>
      <c r="I110" s="1"/>
      <c r="J110" s="1"/>
    </row>
    <row r="111" spans="1:10" ht="18" customHeight="1">
      <c r="A111" s="1"/>
      <c r="B111" s="7"/>
      <c r="C111" s="7"/>
      <c r="I111" s="1"/>
      <c r="J111" s="1"/>
    </row>
    <row r="112" spans="1:10" ht="18" customHeight="1">
      <c r="A112" s="1"/>
      <c r="B112" s="7"/>
      <c r="C112" s="7"/>
      <c r="I112" s="1"/>
      <c r="J112" s="1"/>
    </row>
    <row r="113" spans="1:10" ht="18" customHeight="1">
      <c r="A113" s="1"/>
      <c r="B113" s="7"/>
      <c r="C113" s="7"/>
      <c r="I113" s="1"/>
      <c r="J113" s="1"/>
    </row>
    <row r="114" spans="1:10" ht="18" customHeight="1">
      <c r="A114" s="1"/>
      <c r="B114" s="7"/>
      <c r="C114" s="7"/>
      <c r="I114" s="1"/>
      <c r="J114" s="1"/>
    </row>
    <row r="115" spans="1:10" ht="18" customHeight="1">
      <c r="A115" s="1"/>
      <c r="B115" s="7"/>
      <c r="C115" s="7"/>
      <c r="I115" s="1"/>
      <c r="J115" s="1"/>
    </row>
  </sheetData>
  <sheetProtection sheet="1"/>
  <mergeCells count="9">
    <mergeCell ref="A1:O1"/>
    <mergeCell ref="A2:O2"/>
    <mergeCell ref="A3:A4"/>
    <mergeCell ref="B3:B4"/>
    <mergeCell ref="C3:C4"/>
    <mergeCell ref="D3:D4"/>
    <mergeCell ref="F3:G3"/>
    <mergeCell ref="M3:O3"/>
    <mergeCell ref="E3:E4"/>
  </mergeCells>
  <dataValidations count="2">
    <dataValidation type="list" allowBlank="1" showInputMessage="1" showErrorMessage="1" sqref="B5:B104">
      <formula1>$L$4:$L$13</formula1>
    </dataValidation>
    <dataValidation type="list" allowBlank="1" showInputMessage="1" showErrorMessage="1" sqref="F5:G104">
      <formula1>$K$6:$K$8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5.7109375" style="0" customWidth="1"/>
    <col min="4" max="4" width="15.7109375" style="0" customWidth="1"/>
    <col min="6" max="6" width="15.7109375" style="0" customWidth="1"/>
    <col min="8" max="8" width="15.7109375" style="0" customWidth="1"/>
    <col min="9" max="9" width="3.8515625" style="0" customWidth="1"/>
    <col min="10" max="10" width="15.7109375" style="0" customWidth="1"/>
    <col min="13" max="13" width="15.7109375" style="0" customWidth="1"/>
    <col min="15" max="15" width="15.7109375" style="0" customWidth="1"/>
    <col min="17" max="17" width="15.7109375" style="0" customWidth="1"/>
    <col min="18" max="20" width="9.00390625" style="0" hidden="1" customWidth="1"/>
  </cols>
  <sheetData>
    <row r="1" spans="1:17" ht="33.75" customHeight="1">
      <c r="A1" s="179" t="s">
        <v>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66" customHeight="1">
      <c r="A2" s="180" t="s">
        <v>96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2" ht="19.5" customHeight="1" thickBot="1">
      <c r="A3" s="89" t="s">
        <v>91</v>
      </c>
      <c r="B3">
        <f>COUNTA(B7:B16)</f>
        <v>0</v>
      </c>
      <c r="C3" t="s">
        <v>92</v>
      </c>
      <c r="J3" s="89" t="s">
        <v>91</v>
      </c>
      <c r="K3">
        <f>COUNTA(K7:K16)</f>
        <v>0</v>
      </c>
      <c r="L3" t="s">
        <v>92</v>
      </c>
    </row>
    <row r="4" spans="1:17" ht="24.75" customHeight="1" thickBot="1">
      <c r="A4" s="188" t="s">
        <v>93</v>
      </c>
      <c r="B4" s="189"/>
      <c r="C4" s="189"/>
      <c r="D4" s="189"/>
      <c r="E4" s="189"/>
      <c r="F4" s="189"/>
      <c r="G4" s="189"/>
      <c r="H4" s="190"/>
      <c r="J4" s="188" t="s">
        <v>94</v>
      </c>
      <c r="K4" s="189"/>
      <c r="L4" s="189"/>
      <c r="M4" s="189"/>
      <c r="N4" s="189"/>
      <c r="O4" s="189"/>
      <c r="P4" s="189"/>
      <c r="Q4" s="190"/>
    </row>
    <row r="5" spans="1:17" ht="13.5" thickBot="1">
      <c r="A5" s="182" t="s">
        <v>102</v>
      </c>
      <c r="B5" s="183" t="s">
        <v>68</v>
      </c>
      <c r="C5" s="184" t="s">
        <v>58</v>
      </c>
      <c r="D5" s="185"/>
      <c r="E5" s="186" t="s">
        <v>69</v>
      </c>
      <c r="F5" s="187"/>
      <c r="G5" s="184" t="s">
        <v>59</v>
      </c>
      <c r="H5" s="187"/>
      <c r="J5" s="182" t="s">
        <v>102</v>
      </c>
      <c r="K5" s="183" t="s">
        <v>68</v>
      </c>
      <c r="L5" s="184" t="s">
        <v>58</v>
      </c>
      <c r="M5" s="185"/>
      <c r="N5" s="186" t="s">
        <v>69</v>
      </c>
      <c r="O5" s="187"/>
      <c r="P5" s="184" t="s">
        <v>59</v>
      </c>
      <c r="Q5" s="187"/>
    </row>
    <row r="6" spans="1:17" ht="13.5" thickBot="1">
      <c r="A6" s="182"/>
      <c r="B6" s="183"/>
      <c r="C6" s="128" t="s">
        <v>70</v>
      </c>
      <c r="D6" s="132" t="s">
        <v>71</v>
      </c>
      <c r="E6" s="125" t="s">
        <v>70</v>
      </c>
      <c r="F6" s="126" t="s">
        <v>71</v>
      </c>
      <c r="G6" s="128" t="s">
        <v>70</v>
      </c>
      <c r="H6" s="110" t="s">
        <v>71</v>
      </c>
      <c r="J6" s="182"/>
      <c r="K6" s="183"/>
      <c r="L6" s="128" t="s">
        <v>70</v>
      </c>
      <c r="M6" s="132" t="s">
        <v>71</v>
      </c>
      <c r="N6" s="125" t="s">
        <v>70</v>
      </c>
      <c r="O6" s="126" t="s">
        <v>71</v>
      </c>
      <c r="P6" s="128" t="s">
        <v>70</v>
      </c>
      <c r="Q6" s="110" t="s">
        <v>71</v>
      </c>
    </row>
    <row r="7" spans="1:20" ht="24.75" customHeight="1" thickBot="1">
      <c r="A7" s="137">
        <f>IF(B7="","",'取りまとめシート'!$B$5)</f>
      </c>
      <c r="B7" s="139"/>
      <c r="C7" s="135"/>
      <c r="D7" s="134"/>
      <c r="E7" s="136"/>
      <c r="F7" s="116"/>
      <c r="G7" s="135"/>
      <c r="H7" s="116"/>
      <c r="I7" s="89">
        <v>1</v>
      </c>
      <c r="J7" s="138">
        <f>IF(K7="","",'取りまとめシート'!$B$5)</f>
      </c>
      <c r="K7" s="139"/>
      <c r="L7" s="135"/>
      <c r="M7" s="134"/>
      <c r="N7" s="136"/>
      <c r="O7" s="116"/>
      <c r="P7" s="135"/>
      <c r="Q7" s="116"/>
      <c r="R7" t="s">
        <v>74</v>
      </c>
      <c r="S7" t="s">
        <v>78</v>
      </c>
      <c r="T7" t="s">
        <v>81</v>
      </c>
    </row>
    <row r="8" spans="1:20" ht="24.75" customHeight="1" thickBot="1">
      <c r="A8" s="137">
        <f>IF(B8="","",'取りまとめシート'!$B$5)</f>
      </c>
      <c r="B8" s="139"/>
      <c r="C8" s="135"/>
      <c r="D8" s="134"/>
      <c r="E8" s="136"/>
      <c r="F8" s="116"/>
      <c r="G8" s="135"/>
      <c r="H8" s="116"/>
      <c r="I8" s="89">
        <v>2</v>
      </c>
      <c r="J8" s="138">
        <f>IF(K8="","",'取りまとめシート'!$B$5)</f>
      </c>
      <c r="K8" s="139"/>
      <c r="L8" s="135"/>
      <c r="M8" s="134"/>
      <c r="N8" s="136"/>
      <c r="O8" s="116"/>
      <c r="P8" s="135"/>
      <c r="Q8" s="116"/>
      <c r="R8" t="s">
        <v>75</v>
      </c>
      <c r="S8" t="s">
        <v>79</v>
      </c>
      <c r="T8" t="s">
        <v>82</v>
      </c>
    </row>
    <row r="9" spans="1:20" ht="24.75" customHeight="1" thickBot="1">
      <c r="A9" s="137">
        <f>IF(B9="","",'取りまとめシート'!$B$5)</f>
      </c>
      <c r="B9" s="139"/>
      <c r="C9" s="135"/>
      <c r="D9" s="134"/>
      <c r="E9" s="136"/>
      <c r="F9" s="116"/>
      <c r="G9" s="135"/>
      <c r="H9" s="116"/>
      <c r="I9" s="89">
        <v>3</v>
      </c>
      <c r="J9" s="138">
        <f>IF(K9="","",'取りまとめシート'!$B$5)</f>
      </c>
      <c r="K9" s="139"/>
      <c r="L9" s="135"/>
      <c r="M9" s="134"/>
      <c r="N9" s="136"/>
      <c r="O9" s="116"/>
      <c r="P9" s="135"/>
      <c r="Q9" s="116"/>
      <c r="R9" t="s">
        <v>76</v>
      </c>
      <c r="S9" t="s">
        <v>80</v>
      </c>
      <c r="T9" t="s">
        <v>83</v>
      </c>
    </row>
    <row r="10" spans="1:20" ht="24.75" customHeight="1" thickBot="1">
      <c r="A10" s="137">
        <f>IF(B10="","",'取りまとめシート'!$B$5)</f>
      </c>
      <c r="B10" s="139"/>
      <c r="C10" s="135"/>
      <c r="D10" s="134"/>
      <c r="E10" s="136"/>
      <c r="F10" s="116"/>
      <c r="G10" s="135"/>
      <c r="H10" s="116"/>
      <c r="I10" s="89">
        <v>4</v>
      </c>
      <c r="J10" s="138">
        <f>IF(K10="","",'取りまとめシート'!$B$5)</f>
      </c>
      <c r="K10" s="139"/>
      <c r="L10" s="135"/>
      <c r="M10" s="134"/>
      <c r="N10" s="136"/>
      <c r="O10" s="116"/>
      <c r="P10" s="135"/>
      <c r="Q10" s="116"/>
      <c r="R10" t="s">
        <v>77</v>
      </c>
      <c r="T10" t="s">
        <v>84</v>
      </c>
    </row>
    <row r="11" spans="1:20" ht="24.75" customHeight="1" thickBot="1">
      <c r="A11" s="137">
        <f>IF(B11="","",'取りまとめシート'!$B$5)</f>
      </c>
      <c r="B11" s="139"/>
      <c r="C11" s="135"/>
      <c r="D11" s="134"/>
      <c r="E11" s="136"/>
      <c r="F11" s="116"/>
      <c r="G11" s="135"/>
      <c r="H11" s="116"/>
      <c r="I11" s="89">
        <v>5</v>
      </c>
      <c r="J11" s="138">
        <f>IF(K11="","",'取りまとめシート'!$B$5)</f>
      </c>
      <c r="K11" s="139"/>
      <c r="L11" s="135"/>
      <c r="M11" s="134"/>
      <c r="N11" s="136"/>
      <c r="O11" s="116"/>
      <c r="P11" s="135"/>
      <c r="Q11" s="116"/>
      <c r="T11" t="s">
        <v>85</v>
      </c>
    </row>
    <row r="12" spans="1:20" ht="24.75" customHeight="1" thickBot="1">
      <c r="A12" s="137">
        <f>IF(B12="","",'取りまとめシート'!$B$5)</f>
      </c>
      <c r="B12" s="139"/>
      <c r="C12" s="135"/>
      <c r="D12" s="134"/>
      <c r="E12" s="136"/>
      <c r="F12" s="116"/>
      <c r="G12" s="135"/>
      <c r="H12" s="116"/>
      <c r="I12" s="89">
        <v>6</v>
      </c>
      <c r="J12" s="138">
        <f>IF(K12="","",'取りまとめシート'!$B$5)</f>
      </c>
      <c r="K12" s="139"/>
      <c r="L12" s="135"/>
      <c r="M12" s="134"/>
      <c r="N12" s="136"/>
      <c r="O12" s="116"/>
      <c r="P12" s="135"/>
      <c r="Q12" s="116"/>
      <c r="T12" t="s">
        <v>86</v>
      </c>
    </row>
    <row r="13" spans="1:20" ht="24.75" customHeight="1" thickBot="1">
      <c r="A13" s="137">
        <f>IF(B13="","",'取りまとめシート'!$B$5)</f>
      </c>
      <c r="B13" s="139"/>
      <c r="C13" s="135"/>
      <c r="D13" s="134"/>
      <c r="E13" s="136"/>
      <c r="F13" s="116"/>
      <c r="G13" s="135"/>
      <c r="H13" s="116"/>
      <c r="I13" s="89">
        <v>7</v>
      </c>
      <c r="J13" s="138">
        <f>IF(K13="","",'取りまとめシート'!$B$5)</f>
      </c>
      <c r="K13" s="139"/>
      <c r="L13" s="135"/>
      <c r="M13" s="134"/>
      <c r="N13" s="136"/>
      <c r="O13" s="116"/>
      <c r="P13" s="135"/>
      <c r="Q13" s="116"/>
      <c r="T13" t="s">
        <v>87</v>
      </c>
    </row>
    <row r="14" spans="1:20" ht="24.75" customHeight="1" thickBot="1">
      <c r="A14" s="137">
        <f>IF(B14="","",'取りまとめシート'!$B$5)</f>
      </c>
      <c r="B14" s="139"/>
      <c r="C14" s="135"/>
      <c r="D14" s="134"/>
      <c r="E14" s="136"/>
      <c r="F14" s="116"/>
      <c r="G14" s="135"/>
      <c r="H14" s="116"/>
      <c r="I14" s="89">
        <v>8</v>
      </c>
      <c r="J14" s="138">
        <f>IF(K14="","",'取りまとめシート'!$B$5)</f>
      </c>
      <c r="K14" s="139"/>
      <c r="L14" s="135"/>
      <c r="M14" s="134"/>
      <c r="N14" s="136"/>
      <c r="O14" s="116"/>
      <c r="P14" s="135"/>
      <c r="Q14" s="116"/>
      <c r="T14" t="s">
        <v>88</v>
      </c>
    </row>
    <row r="15" spans="1:20" ht="24.75" customHeight="1" thickBot="1">
      <c r="A15" s="137">
        <f>IF(B15="","",'取りまとめシート'!$B$5)</f>
      </c>
      <c r="B15" s="139"/>
      <c r="C15" s="135"/>
      <c r="D15" s="134"/>
      <c r="E15" s="136"/>
      <c r="F15" s="116"/>
      <c r="G15" s="135"/>
      <c r="H15" s="116"/>
      <c r="I15" s="89">
        <v>9</v>
      </c>
      <c r="J15" s="138">
        <f>IF(K15="","",'取りまとめシート'!$B$5)</f>
      </c>
      <c r="K15" s="139"/>
      <c r="L15" s="135"/>
      <c r="M15" s="134"/>
      <c r="N15" s="136"/>
      <c r="O15" s="116"/>
      <c r="P15" s="135"/>
      <c r="Q15" s="116"/>
      <c r="T15" t="s">
        <v>89</v>
      </c>
    </row>
    <row r="16" spans="1:20" ht="24.75" customHeight="1" thickBot="1">
      <c r="A16" s="137">
        <f>IF(B16="","",'取りまとめシート'!$B$5)</f>
      </c>
      <c r="B16" s="139"/>
      <c r="C16" s="135"/>
      <c r="D16" s="134"/>
      <c r="E16" s="136"/>
      <c r="F16" s="116"/>
      <c r="G16" s="135"/>
      <c r="H16" s="116"/>
      <c r="I16" s="89">
        <v>10</v>
      </c>
      <c r="J16" s="138">
        <f>IF(K16="","",'取りまとめシート'!$B$5)</f>
      </c>
      <c r="K16" s="139"/>
      <c r="L16" s="135"/>
      <c r="M16" s="134"/>
      <c r="N16" s="136"/>
      <c r="O16" s="116"/>
      <c r="P16" s="135"/>
      <c r="Q16" s="116"/>
      <c r="T16" t="s">
        <v>90</v>
      </c>
    </row>
    <row r="17" ht="21.75" customHeight="1"/>
    <row r="18" ht="21.75" customHeight="1"/>
    <row r="19" ht="21.75" customHeight="1"/>
    <row r="20" ht="21.75" customHeight="1"/>
  </sheetData>
  <sheetProtection sheet="1" objects="1" scenarios="1"/>
  <mergeCells count="14">
    <mergeCell ref="B5:B6"/>
    <mergeCell ref="C5:D5"/>
    <mergeCell ref="E5:F5"/>
    <mergeCell ref="G5:H5"/>
    <mergeCell ref="A1:Q1"/>
    <mergeCell ref="A2:Q2"/>
    <mergeCell ref="J5:J6"/>
    <mergeCell ref="K5:K6"/>
    <mergeCell ref="L5:M5"/>
    <mergeCell ref="N5:O5"/>
    <mergeCell ref="P5:Q5"/>
    <mergeCell ref="A4:H4"/>
    <mergeCell ref="J4:Q4"/>
    <mergeCell ref="A5:A6"/>
  </mergeCells>
  <dataValidations count="5">
    <dataValidation type="list" allowBlank="1" showInputMessage="1" showErrorMessage="1" sqref="C7:C16">
      <formula1>$R$6:$R$8</formula1>
    </dataValidation>
    <dataValidation type="list" allowBlank="1" showInputMessage="1" showErrorMessage="1" sqref="E7:E16">
      <formula1>$R$6:$R$9</formula1>
    </dataValidation>
    <dataValidation type="list" allowBlank="1" showInputMessage="1" showErrorMessage="1" sqref="G7:G16">
      <formula1>$R$6:$R$10</formula1>
    </dataValidation>
    <dataValidation type="list" allowBlank="1" showInputMessage="1" showErrorMessage="1" sqref="L7:L16 N7:N16 P7:P16">
      <formula1>$S$6:$S$9</formula1>
    </dataValidation>
    <dataValidation type="list" allowBlank="1" showInputMessage="1" showErrorMessage="1" sqref="B7:B16 K7:K16">
      <formula1>$T$6:$T$16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5.7109375" style="0" customWidth="1"/>
    <col min="4" max="4" width="15.7109375" style="0" customWidth="1"/>
    <col min="6" max="6" width="15.7109375" style="0" customWidth="1"/>
    <col min="8" max="8" width="15.7109375" style="0" customWidth="1"/>
    <col min="9" max="9" width="3.8515625" style="0" customWidth="1"/>
    <col min="10" max="10" width="15.7109375" style="0" customWidth="1"/>
    <col min="13" max="13" width="15.7109375" style="0" customWidth="1"/>
    <col min="15" max="15" width="15.7109375" style="0" customWidth="1"/>
    <col min="17" max="17" width="15.7109375" style="0" customWidth="1"/>
    <col min="18" max="20" width="9.00390625" style="0" hidden="1" customWidth="1"/>
  </cols>
  <sheetData>
    <row r="1" spans="1:17" ht="33.75" customHeight="1">
      <c r="A1" s="192" t="s">
        <v>97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66.75" customHeight="1">
      <c r="A2" s="180" t="s">
        <v>96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2" ht="19.5" customHeight="1" thickBot="1">
      <c r="A3" s="89" t="s">
        <v>91</v>
      </c>
      <c r="B3">
        <f>COUNTA(B7:B16)</f>
        <v>0</v>
      </c>
      <c r="C3" t="s">
        <v>92</v>
      </c>
      <c r="J3" s="89" t="s">
        <v>91</v>
      </c>
      <c r="K3">
        <f>COUNTA(K7:K16)</f>
        <v>0</v>
      </c>
      <c r="L3" t="s">
        <v>92</v>
      </c>
    </row>
    <row r="4" spans="1:17" ht="24.75" customHeight="1" thickBot="1">
      <c r="A4" s="188" t="s">
        <v>98</v>
      </c>
      <c r="B4" s="189"/>
      <c r="C4" s="189"/>
      <c r="D4" s="189"/>
      <c r="E4" s="189"/>
      <c r="F4" s="189"/>
      <c r="G4" s="189"/>
      <c r="H4" s="190"/>
      <c r="I4" s="191"/>
      <c r="J4" s="188" t="s">
        <v>99</v>
      </c>
      <c r="K4" s="189"/>
      <c r="L4" s="189"/>
      <c r="M4" s="189"/>
      <c r="N4" s="189"/>
      <c r="O4" s="189"/>
      <c r="P4" s="189"/>
      <c r="Q4" s="190"/>
    </row>
    <row r="5" spans="1:17" ht="13.5" thickBot="1">
      <c r="A5" s="182" t="s">
        <v>102</v>
      </c>
      <c r="B5" s="183" t="s">
        <v>68</v>
      </c>
      <c r="C5" s="186" t="s">
        <v>58</v>
      </c>
      <c r="D5" s="187"/>
      <c r="E5" s="186" t="s">
        <v>69</v>
      </c>
      <c r="F5" s="187"/>
      <c r="G5" s="184" t="s">
        <v>59</v>
      </c>
      <c r="H5" s="187"/>
      <c r="I5" s="191"/>
      <c r="J5" s="182" t="s">
        <v>102</v>
      </c>
      <c r="K5" s="183" t="s">
        <v>68</v>
      </c>
      <c r="L5" s="184" t="s">
        <v>58</v>
      </c>
      <c r="M5" s="185"/>
      <c r="N5" s="186" t="s">
        <v>69</v>
      </c>
      <c r="O5" s="187"/>
      <c r="P5" s="184" t="s">
        <v>59</v>
      </c>
      <c r="Q5" s="187"/>
    </row>
    <row r="6" spans="1:17" ht="13.5" thickBot="1">
      <c r="A6" s="182"/>
      <c r="B6" s="193"/>
      <c r="C6" s="127" t="s">
        <v>70</v>
      </c>
      <c r="D6" s="126" t="s">
        <v>71</v>
      </c>
      <c r="E6" s="125" t="s">
        <v>70</v>
      </c>
      <c r="F6" s="126" t="s">
        <v>71</v>
      </c>
      <c r="G6" s="128" t="s">
        <v>70</v>
      </c>
      <c r="H6" s="110" t="s">
        <v>71</v>
      </c>
      <c r="I6" s="191"/>
      <c r="J6" s="182"/>
      <c r="K6" s="183"/>
      <c r="L6" s="128" t="s">
        <v>70</v>
      </c>
      <c r="M6" s="132" t="s">
        <v>71</v>
      </c>
      <c r="N6" s="125" t="s">
        <v>70</v>
      </c>
      <c r="O6" s="126" t="s">
        <v>71</v>
      </c>
      <c r="P6" s="128" t="s">
        <v>70</v>
      </c>
      <c r="Q6" s="110" t="s">
        <v>71</v>
      </c>
    </row>
    <row r="7" spans="1:20" ht="24.75" customHeight="1" thickBot="1">
      <c r="A7" s="140">
        <f>IF(B7="","",'取りまとめシート'!$B$5)</f>
      </c>
      <c r="B7" s="131"/>
      <c r="C7" s="130"/>
      <c r="D7" s="117"/>
      <c r="E7" s="130"/>
      <c r="F7" s="117"/>
      <c r="G7" s="129"/>
      <c r="H7" s="117"/>
      <c r="I7" s="89">
        <v>1</v>
      </c>
      <c r="J7" s="140">
        <f>IF(K7="","",'取りまとめシート'!$B$5)</f>
      </c>
      <c r="K7" s="131"/>
      <c r="L7" s="129"/>
      <c r="M7" s="133"/>
      <c r="N7" s="130"/>
      <c r="O7" s="117"/>
      <c r="P7" s="129"/>
      <c r="Q7" s="117"/>
      <c r="R7" t="s">
        <v>74</v>
      </c>
      <c r="S7" t="s">
        <v>78</v>
      </c>
      <c r="T7" t="s">
        <v>81</v>
      </c>
    </row>
    <row r="8" spans="1:20" ht="24.75" customHeight="1" thickBot="1">
      <c r="A8" s="140">
        <f>IF(B8="","",'取りまとめシート'!$B$5)</f>
      </c>
      <c r="B8" s="131"/>
      <c r="C8" s="130"/>
      <c r="D8" s="117"/>
      <c r="E8" s="130"/>
      <c r="F8" s="117"/>
      <c r="G8" s="129"/>
      <c r="H8" s="117"/>
      <c r="I8" s="89">
        <v>2</v>
      </c>
      <c r="J8" s="140">
        <f>IF(K8="","",'取りまとめシート'!$B$5)</f>
      </c>
      <c r="K8" s="131"/>
      <c r="L8" s="129"/>
      <c r="M8" s="133"/>
      <c r="N8" s="130"/>
      <c r="O8" s="117"/>
      <c r="P8" s="129"/>
      <c r="Q8" s="117"/>
      <c r="R8" t="s">
        <v>75</v>
      </c>
      <c r="S8" t="s">
        <v>79</v>
      </c>
      <c r="T8" t="s">
        <v>82</v>
      </c>
    </row>
    <row r="9" spans="1:20" ht="24.75" customHeight="1" thickBot="1">
      <c r="A9" s="140">
        <f>IF(B9="","",'取りまとめシート'!$B$5)</f>
      </c>
      <c r="B9" s="131"/>
      <c r="C9" s="130"/>
      <c r="D9" s="117"/>
      <c r="E9" s="130"/>
      <c r="F9" s="117"/>
      <c r="G9" s="129"/>
      <c r="H9" s="117"/>
      <c r="I9" s="89">
        <v>3</v>
      </c>
      <c r="J9" s="140">
        <f>IF(K9="","",'取りまとめシート'!$B$5)</f>
      </c>
      <c r="K9" s="131"/>
      <c r="L9" s="129"/>
      <c r="M9" s="133"/>
      <c r="N9" s="130"/>
      <c r="O9" s="117"/>
      <c r="P9" s="129"/>
      <c r="Q9" s="117"/>
      <c r="R9" t="s">
        <v>76</v>
      </c>
      <c r="S9" t="s">
        <v>80</v>
      </c>
      <c r="T9" t="s">
        <v>83</v>
      </c>
    </row>
    <row r="10" spans="1:20" ht="24.75" customHeight="1" thickBot="1">
      <c r="A10" s="140">
        <f>IF(B10="","",'取りまとめシート'!$B$5)</f>
      </c>
      <c r="B10" s="131"/>
      <c r="C10" s="130"/>
      <c r="D10" s="117"/>
      <c r="E10" s="130"/>
      <c r="F10" s="117"/>
      <c r="G10" s="129"/>
      <c r="H10" s="117"/>
      <c r="I10" s="89">
        <v>4</v>
      </c>
      <c r="J10" s="140">
        <f>IF(K10="","",'取りまとめシート'!$B$5)</f>
      </c>
      <c r="K10" s="131"/>
      <c r="L10" s="129"/>
      <c r="M10" s="133"/>
      <c r="N10" s="130"/>
      <c r="O10" s="117"/>
      <c r="P10" s="129"/>
      <c r="Q10" s="117"/>
      <c r="R10" t="s">
        <v>77</v>
      </c>
      <c r="T10" t="s">
        <v>84</v>
      </c>
    </row>
    <row r="11" spans="1:20" ht="24.75" customHeight="1" thickBot="1">
      <c r="A11" s="140">
        <f>IF(B11="","",'取りまとめシート'!$B$5)</f>
      </c>
      <c r="B11" s="131"/>
      <c r="C11" s="130"/>
      <c r="D11" s="117"/>
      <c r="E11" s="130"/>
      <c r="F11" s="117"/>
      <c r="G11" s="129"/>
      <c r="H11" s="117"/>
      <c r="I11" s="89">
        <v>5</v>
      </c>
      <c r="J11" s="140">
        <f>IF(K11="","",'取りまとめシート'!$B$5)</f>
      </c>
      <c r="K11" s="131"/>
      <c r="L11" s="129"/>
      <c r="M11" s="133"/>
      <c r="N11" s="130"/>
      <c r="O11" s="117"/>
      <c r="P11" s="129"/>
      <c r="Q11" s="117"/>
      <c r="T11" t="s">
        <v>85</v>
      </c>
    </row>
    <row r="12" spans="1:20" ht="24.75" customHeight="1" thickBot="1">
      <c r="A12" s="140">
        <f>IF(B12="","",'取りまとめシート'!$B$5)</f>
      </c>
      <c r="B12" s="131"/>
      <c r="C12" s="130"/>
      <c r="D12" s="117"/>
      <c r="E12" s="130"/>
      <c r="F12" s="117"/>
      <c r="G12" s="129"/>
      <c r="H12" s="117"/>
      <c r="I12" s="89">
        <v>6</v>
      </c>
      <c r="J12" s="140">
        <f>IF(K12="","",'取りまとめシート'!$B$5)</f>
      </c>
      <c r="K12" s="131"/>
      <c r="L12" s="129"/>
      <c r="M12" s="133"/>
      <c r="N12" s="130"/>
      <c r="O12" s="117"/>
      <c r="P12" s="129"/>
      <c r="Q12" s="117"/>
      <c r="T12" t="s">
        <v>86</v>
      </c>
    </row>
    <row r="13" spans="1:20" ht="24.75" customHeight="1" thickBot="1">
      <c r="A13" s="140">
        <f>IF(B13="","",'取りまとめシート'!$B$5)</f>
      </c>
      <c r="B13" s="131"/>
      <c r="C13" s="130"/>
      <c r="D13" s="117"/>
      <c r="E13" s="130"/>
      <c r="F13" s="117"/>
      <c r="G13" s="129"/>
      <c r="H13" s="117"/>
      <c r="I13" s="89">
        <v>7</v>
      </c>
      <c r="J13" s="140">
        <f>IF(K13="","",'取りまとめシート'!$B$5)</f>
      </c>
      <c r="K13" s="131"/>
      <c r="L13" s="129"/>
      <c r="M13" s="133"/>
      <c r="N13" s="130"/>
      <c r="O13" s="117"/>
      <c r="P13" s="129"/>
      <c r="Q13" s="117"/>
      <c r="T13" t="s">
        <v>87</v>
      </c>
    </row>
    <row r="14" spans="1:20" ht="24.75" customHeight="1" thickBot="1">
      <c r="A14" s="140">
        <f>IF(B14="","",'取りまとめシート'!$B$5)</f>
      </c>
      <c r="B14" s="131"/>
      <c r="C14" s="130"/>
      <c r="D14" s="117"/>
      <c r="E14" s="130"/>
      <c r="F14" s="117"/>
      <c r="G14" s="129"/>
      <c r="H14" s="117"/>
      <c r="I14" s="89">
        <v>8</v>
      </c>
      <c r="J14" s="140">
        <f>IF(K14="","",'取りまとめシート'!$B$5)</f>
      </c>
      <c r="K14" s="131"/>
      <c r="L14" s="129"/>
      <c r="M14" s="133"/>
      <c r="N14" s="130"/>
      <c r="O14" s="117"/>
      <c r="P14" s="129"/>
      <c r="Q14" s="117"/>
      <c r="T14" t="s">
        <v>88</v>
      </c>
    </row>
    <row r="15" spans="1:20" ht="24.75" customHeight="1" thickBot="1">
      <c r="A15" s="140">
        <f>IF(B15="","",'取りまとめシート'!$B$5)</f>
      </c>
      <c r="B15" s="131"/>
      <c r="C15" s="130"/>
      <c r="D15" s="117"/>
      <c r="E15" s="130"/>
      <c r="F15" s="117"/>
      <c r="G15" s="129"/>
      <c r="H15" s="117"/>
      <c r="I15" s="89">
        <v>9</v>
      </c>
      <c r="J15" s="140">
        <f>IF(K15="","",'取りまとめシート'!$B$5)</f>
      </c>
      <c r="K15" s="131"/>
      <c r="L15" s="129"/>
      <c r="M15" s="133"/>
      <c r="N15" s="130"/>
      <c r="O15" s="117"/>
      <c r="P15" s="129"/>
      <c r="Q15" s="117"/>
      <c r="T15" t="s">
        <v>89</v>
      </c>
    </row>
    <row r="16" spans="1:20" ht="24.75" customHeight="1" thickBot="1">
      <c r="A16" s="140">
        <f>IF(B16="","",'取りまとめシート'!$B$5)</f>
      </c>
      <c r="B16" s="131"/>
      <c r="C16" s="130"/>
      <c r="D16" s="117"/>
      <c r="E16" s="130"/>
      <c r="F16" s="117"/>
      <c r="G16" s="129"/>
      <c r="H16" s="117"/>
      <c r="I16" s="89">
        <v>10</v>
      </c>
      <c r="J16" s="140">
        <f>IF(K16="","",'取りまとめシート'!$B$5)</f>
      </c>
      <c r="K16" s="131"/>
      <c r="L16" s="129"/>
      <c r="M16" s="133"/>
      <c r="N16" s="130"/>
      <c r="O16" s="117"/>
      <c r="P16" s="129"/>
      <c r="Q16" s="117"/>
      <c r="T16" t="s">
        <v>90</v>
      </c>
    </row>
    <row r="17" ht="21.75" customHeight="1"/>
    <row r="18" ht="21.75" customHeight="1"/>
    <row r="19" ht="21.75" customHeight="1"/>
    <row r="20" ht="21.75" customHeight="1"/>
  </sheetData>
  <sheetProtection sheet="1" objects="1" scenarios="1"/>
  <mergeCells count="15">
    <mergeCell ref="G5:H5"/>
    <mergeCell ref="J5:J6"/>
    <mergeCell ref="K5:K6"/>
    <mergeCell ref="L5:M5"/>
    <mergeCell ref="N5:O5"/>
    <mergeCell ref="P5:Q5"/>
    <mergeCell ref="I4:I6"/>
    <mergeCell ref="A1:Q1"/>
    <mergeCell ref="A2:Q2"/>
    <mergeCell ref="A4:H4"/>
    <mergeCell ref="J4:Q4"/>
    <mergeCell ref="A5:A6"/>
    <mergeCell ref="B5:B6"/>
    <mergeCell ref="C5:D5"/>
    <mergeCell ref="E5:F5"/>
  </mergeCells>
  <dataValidations count="5">
    <dataValidation type="list" allowBlank="1" showInputMessage="1" showErrorMessage="1" sqref="B7:B16 K7:K16">
      <formula1>$T$6:$T$16</formula1>
    </dataValidation>
    <dataValidation type="list" allowBlank="1" showInputMessage="1" showErrorMessage="1" sqref="L7:L16 N7:N16 P7:P16">
      <formula1>$S$6:$S$9</formula1>
    </dataValidation>
    <dataValidation type="list" allowBlank="1" showInputMessage="1" showErrorMessage="1" sqref="G7:G16">
      <formula1>$R$6:$R$10</formula1>
    </dataValidation>
    <dataValidation type="list" allowBlank="1" showInputMessage="1" showErrorMessage="1" sqref="E7:E16">
      <formula1>$R$6:$R$9</formula1>
    </dataValidation>
    <dataValidation type="list" allowBlank="1" showInputMessage="1" showErrorMessage="1" sqref="C7:C16">
      <formula1>$R$6:$R$8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藤枝孝明</cp:lastModifiedBy>
  <cp:lastPrinted>2017-03-17T00:30:07Z</cp:lastPrinted>
  <dcterms:created xsi:type="dcterms:W3CDTF">2013-02-20T23:09:19Z</dcterms:created>
  <dcterms:modified xsi:type="dcterms:W3CDTF">2023-08-02T12:08:58Z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