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https://d.docs.live.net/8306008ca080f0ef/2026審判講習会/"/>
    </mc:Choice>
  </mc:AlternateContent>
  <xr:revisionPtr revIDLastSave="182" documentId="13_ncr:1_{2C2A4AF6-E3AE-424C-919D-650C0FD12602}" xr6:coauthVersionLast="47" xr6:coauthVersionMax="47" xr10:uidLastSave="{7C9F28D1-B123-4865-A646-92BA9430F743}"/>
  <bookViews>
    <workbookView xWindow="-120" yWindow="-120" windowWidth="20730" windowHeight="11040" xr2:uid="{00000000-000D-0000-FFFF-FFFF00000000}"/>
  </bookViews>
  <sheets>
    <sheet name="取りまとめシート" sheetId="3" r:id="rId1"/>
    <sheet name="申込" sheetId="5" r:id="rId2"/>
    <sheet name="主要大会確認表" sheetId="13" r:id="rId3"/>
    <sheet name="設定" sheetId="10"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5" i="13" l="1"/>
  <c r="E24" i="13"/>
  <c r="E23" i="13"/>
  <c r="E22" i="13"/>
  <c r="E21" i="13"/>
  <c r="E20" i="13"/>
  <c r="E19" i="13"/>
  <c r="E18" i="13"/>
  <c r="E17" i="13"/>
  <c r="E16" i="13"/>
  <c r="E15" i="13"/>
  <c r="E14" i="13"/>
  <c r="E13" i="13"/>
  <c r="E12" i="13"/>
  <c r="E11" i="13"/>
  <c r="E10" i="13"/>
  <c r="E9" i="13"/>
  <c r="E8" i="13"/>
  <c r="E7" i="13"/>
  <c r="E6" i="13"/>
  <c r="D25" i="13"/>
  <c r="D24" i="13"/>
  <c r="D23" i="13"/>
  <c r="D22" i="13"/>
  <c r="D21" i="13"/>
  <c r="D20" i="13"/>
  <c r="D19" i="13"/>
  <c r="D18" i="13"/>
  <c r="D17" i="13"/>
  <c r="D16" i="13"/>
  <c r="D15" i="13"/>
  <c r="D14" i="13"/>
  <c r="D13" i="13"/>
  <c r="D12" i="13"/>
  <c r="D11" i="13"/>
  <c r="D10" i="13"/>
  <c r="D9" i="13"/>
  <c r="D8" i="13"/>
  <c r="D7" i="13"/>
  <c r="D6" i="13"/>
  <c r="A1" i="3"/>
  <c r="D3" i="5"/>
  <c r="D10" i="3" s="1"/>
  <c r="S3" i="13"/>
  <c r="E9" i="3" s="1"/>
  <c r="C25" i="13"/>
  <c r="C8" i="13"/>
  <c r="C9" i="13"/>
  <c r="C10" i="13"/>
  <c r="C11" i="13"/>
  <c r="C12" i="13"/>
  <c r="C13" i="13"/>
  <c r="C14" i="13"/>
  <c r="C15" i="13"/>
  <c r="C16" i="13"/>
  <c r="C17" i="13"/>
  <c r="C18" i="13"/>
  <c r="C19" i="13"/>
  <c r="C20" i="13"/>
  <c r="C21" i="13"/>
  <c r="C22" i="13"/>
  <c r="C23" i="13"/>
  <c r="C24" i="13"/>
  <c r="C7" i="13"/>
  <c r="C6" i="13"/>
  <c r="K25" i="5"/>
  <c r="J25" i="5"/>
  <c r="J8" i="5"/>
  <c r="K8" i="5"/>
  <c r="J9" i="5"/>
  <c r="K9" i="5"/>
  <c r="J10" i="5"/>
  <c r="K10" i="5"/>
  <c r="J11" i="5"/>
  <c r="K11" i="5"/>
  <c r="J12" i="5"/>
  <c r="K12" i="5"/>
  <c r="J13" i="5"/>
  <c r="K13" i="5"/>
  <c r="J14" i="5"/>
  <c r="K14" i="5"/>
  <c r="J15" i="5"/>
  <c r="K15" i="5"/>
  <c r="J16" i="5"/>
  <c r="K16" i="5"/>
  <c r="J17" i="5"/>
  <c r="K17" i="5"/>
  <c r="J18" i="5"/>
  <c r="K18" i="5"/>
  <c r="J19" i="5"/>
  <c r="K19" i="5"/>
  <c r="J20" i="5"/>
  <c r="K20" i="5"/>
  <c r="J21" i="5"/>
  <c r="K21" i="5"/>
  <c r="J22" i="5"/>
  <c r="K22" i="5"/>
  <c r="J23" i="5"/>
  <c r="K23" i="5"/>
  <c r="J24" i="5"/>
  <c r="K24" i="5"/>
  <c r="K7" i="5"/>
  <c r="J7" i="5"/>
  <c r="K6" i="5"/>
  <c r="J6" i="5"/>
  <c r="A2" i="13"/>
  <c r="B6" i="5"/>
  <c r="A1" i="13"/>
  <c r="T25" i="13"/>
  <c r="T24" i="13"/>
  <c r="T23" i="13"/>
  <c r="T21" i="13"/>
  <c r="T20" i="13"/>
  <c r="T19" i="13"/>
  <c r="T18" i="13"/>
  <c r="T17" i="13"/>
  <c r="T16" i="13"/>
  <c r="T15" i="13"/>
  <c r="T14" i="13"/>
  <c r="T12" i="13"/>
  <c r="T10" i="13"/>
  <c r="T11" i="13" l="1"/>
  <c r="T13" i="13"/>
  <c r="T22" i="13"/>
  <c r="B7" i="13"/>
  <c r="B8" i="13"/>
  <c r="B9" i="13"/>
  <c r="B10" i="13"/>
  <c r="B11" i="13"/>
  <c r="B12" i="13"/>
  <c r="B13" i="13"/>
  <c r="B14" i="13"/>
  <c r="B15" i="13"/>
  <c r="B16" i="13"/>
  <c r="B17" i="13"/>
  <c r="B18" i="13"/>
  <c r="B19" i="13"/>
  <c r="B20" i="13"/>
  <c r="B21" i="13"/>
  <c r="B22" i="13"/>
  <c r="B23" i="13"/>
  <c r="B24" i="13"/>
  <c r="B25" i="13"/>
  <c r="B6" i="13"/>
  <c r="C3" i="5" l="1"/>
  <c r="B10" i="3" s="1"/>
  <c r="B3" i="5"/>
  <c r="A10" i="3" s="1"/>
  <c r="H5" i="3" l="1"/>
  <c r="B25" i="5" l="1"/>
  <c r="B24" i="5"/>
  <c r="B23" i="5"/>
  <c r="B22" i="5"/>
  <c r="B21" i="5"/>
  <c r="B20" i="5"/>
  <c r="B19" i="5"/>
  <c r="B18" i="5"/>
  <c r="B17" i="5"/>
  <c r="B16" i="5"/>
  <c r="B15" i="5"/>
  <c r="B14" i="5"/>
  <c r="B13" i="5"/>
  <c r="B12" i="5"/>
  <c r="B11" i="5"/>
  <c r="B10" i="5"/>
  <c r="B9" i="5"/>
  <c r="B8" i="5"/>
  <c r="B7" i="5"/>
  <c r="B2" i="3" l="1"/>
  <c r="C3" i="3"/>
  <c r="D3" i="3" s="1"/>
  <c r="T25" i="5" l="1"/>
  <c r="S25" i="5"/>
  <c r="T24" i="5"/>
  <c r="S24" i="5"/>
  <c r="T23" i="5"/>
  <c r="S23" i="5"/>
  <c r="T22" i="5"/>
  <c r="S22" i="5"/>
  <c r="T21" i="5"/>
  <c r="S21" i="5"/>
  <c r="T20" i="5"/>
  <c r="S20" i="5"/>
  <c r="T19" i="5"/>
  <c r="S19" i="5"/>
  <c r="T18" i="5"/>
  <c r="T17" i="5"/>
  <c r="T16" i="5"/>
  <c r="T15" i="5"/>
  <c r="T14" i="5"/>
  <c r="T13" i="5"/>
  <c r="S13" i="5"/>
  <c r="S12" i="5"/>
  <c r="S11" i="5"/>
  <c r="C10" i="3" l="1"/>
  <c r="D5"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taka</author>
  </authors>
  <commentList>
    <comment ref="B5" authorId="0" shapeId="0" xr:uid="{00000000-0006-0000-0000-000001000000}">
      <text>
        <r>
          <rPr>
            <b/>
            <sz val="9"/>
            <color indexed="81"/>
            <rFont val="ＭＳ Ｐゴシック"/>
            <family val="3"/>
            <charset val="128"/>
          </rPr>
          <t>プルダウンで選択</t>
        </r>
      </text>
    </comment>
    <comment ref="E5" authorId="0" shapeId="0" xr:uid="{00000000-0006-0000-0000-000002000000}">
      <text>
        <r>
          <rPr>
            <b/>
            <sz val="9"/>
            <color indexed="81"/>
            <rFont val="ＭＳ Ｐゴシック"/>
            <family val="3"/>
            <charset val="128"/>
          </rPr>
          <t>　〇/〇で入力すると自動変換されます。
　送金日または送金予定日を入力ください。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藤枝孝明</author>
  </authors>
  <commentList>
    <comment ref="M5" authorId="0" shapeId="0" xr:uid="{C6E4AF28-F427-476C-8501-D5F208B4BC7E}">
      <text>
        <r>
          <rPr>
            <b/>
            <sz val="9"/>
            <color indexed="81"/>
            <rFont val="MS P ゴシック"/>
            <family val="3"/>
            <charset val="128"/>
          </rPr>
          <t>新規以外で公認資格資格を持っていない場合は県（県連）を選択</t>
        </r>
      </text>
    </comment>
    <comment ref="O5" authorId="0" shapeId="0" xr:uid="{C657CBF2-3BB3-4725-BA80-BA04861D6F73}">
      <text>
        <r>
          <rPr>
            <b/>
            <sz val="9"/>
            <color indexed="81"/>
            <rFont val="MS P ゴシック"/>
            <family val="3"/>
            <charset val="128"/>
          </rPr>
          <t>新規以外で公認資格資格を持っていない場合は県（県連）を選択</t>
        </r>
      </text>
    </comment>
  </commentList>
</comments>
</file>

<file path=xl/sharedStrings.xml><?xml version="1.0" encoding="utf-8"?>
<sst xmlns="http://schemas.openxmlformats.org/spreadsheetml/2006/main" count="149" uniqueCount="138">
  <si>
    <t>申込ファイル送信先</t>
    <rPh sb="0" eb="2">
      <t>モウシコミ</t>
    </rPh>
    <rPh sb="6" eb="8">
      <t>ソウシン</t>
    </rPh>
    <rPh sb="8" eb="9">
      <t>サキ</t>
    </rPh>
    <phoneticPr fontId="1"/>
  </si>
  <si>
    <t>メール送信前に必ず申込ファイルが添付されていることを確認ください。</t>
    <rPh sb="3" eb="6">
      <t>ソウシンマエ</t>
    </rPh>
    <rPh sb="7" eb="8">
      <t>カナラ</t>
    </rPh>
    <rPh sb="9" eb="11">
      <t>モウシコミ</t>
    </rPh>
    <rPh sb="16" eb="18">
      <t>テンプ</t>
    </rPh>
    <rPh sb="26" eb="28">
      <t>カクニン</t>
    </rPh>
    <phoneticPr fontId="1"/>
  </si>
  <si>
    <t>申込締切</t>
    <rPh sb="0" eb="2">
      <t>モウシコミ</t>
    </rPh>
    <rPh sb="2" eb="4">
      <t>シメキリ</t>
    </rPh>
    <phoneticPr fontId="1"/>
  </si>
  <si>
    <t>※申込締切までに参加費等の送金をお願いいたします。</t>
  </si>
  <si>
    <t>入力必須
項　　目</t>
    <rPh sb="0" eb="2">
      <t>ニュウリョク</t>
    </rPh>
    <rPh sb="2" eb="4">
      <t>ヒッス</t>
    </rPh>
    <rPh sb="5" eb="6">
      <t>コウ</t>
    </rPh>
    <rPh sb="8" eb="9">
      <t>メ</t>
    </rPh>
    <phoneticPr fontId="1"/>
  </si>
  <si>
    <t>団体名</t>
    <rPh sb="0" eb="3">
      <t>ダンタイメイ</t>
    </rPh>
    <phoneticPr fontId="1"/>
  </si>
  <si>
    <t>流派</t>
    <rPh sb="0" eb="2">
      <t>リュウハ</t>
    </rPh>
    <phoneticPr fontId="1"/>
  </si>
  <si>
    <t>受講料</t>
    <rPh sb="0" eb="3">
      <t>ジュコウリョウ</t>
    </rPh>
    <phoneticPr fontId="1"/>
  </si>
  <si>
    <t>送金日・送金予定日</t>
    <rPh sb="0" eb="2">
      <t>ソウキン</t>
    </rPh>
    <rPh sb="2" eb="3">
      <t>ビ</t>
    </rPh>
    <rPh sb="4" eb="9">
      <t>ソウキンヨテイビ</t>
    </rPh>
    <phoneticPr fontId="1"/>
  </si>
  <si>
    <t>申込責任者</t>
    <rPh sb="0" eb="2">
      <t>モウシコミ</t>
    </rPh>
    <rPh sb="2" eb="5">
      <t>セキニンシャ</t>
    </rPh>
    <phoneticPr fontId="1"/>
  </si>
  <si>
    <t>連絡先携帯番号</t>
    <rPh sb="0" eb="3">
      <t>レンラクサキ</t>
    </rPh>
    <rPh sb="3" eb="5">
      <t>ケイタイ</t>
    </rPh>
    <rPh sb="5" eb="7">
      <t>バンゴウ</t>
    </rPh>
    <phoneticPr fontId="1"/>
  </si>
  <si>
    <t>ファイル保存名</t>
    <rPh sb="4" eb="6">
      <t>ホゾン</t>
    </rPh>
    <rPh sb="6" eb="7">
      <t>メイ</t>
    </rPh>
    <phoneticPr fontId="1"/>
  </si>
  <si>
    <t>全項目入力終了後
下記ボタンで保存</t>
    <rPh sb="0" eb="1">
      <t>スベ</t>
    </rPh>
    <rPh sb="1" eb="3">
      <t>コウモク</t>
    </rPh>
    <rPh sb="3" eb="5">
      <t>ニュウリョク</t>
    </rPh>
    <rPh sb="5" eb="8">
      <t>シュウリョウゴ</t>
    </rPh>
    <rPh sb="9" eb="11">
      <t>カキ</t>
    </rPh>
    <rPh sb="15" eb="17">
      <t>ホゾン</t>
    </rPh>
    <phoneticPr fontId="1"/>
  </si>
  <si>
    <t>※黄色いセルに入力し各申込シートに入力してください。（自動計算されます。）</t>
    <rPh sb="1" eb="3">
      <t>キイロ</t>
    </rPh>
    <rPh sb="7" eb="9">
      <t>ニュウリョク</t>
    </rPh>
    <rPh sb="10" eb="11">
      <t>カク</t>
    </rPh>
    <rPh sb="11" eb="13">
      <t>モウシコミ</t>
    </rPh>
    <rPh sb="17" eb="19">
      <t>ニュウリョク</t>
    </rPh>
    <rPh sb="27" eb="29">
      <t>ジドウ</t>
    </rPh>
    <rPh sb="29" eb="31">
      <t>ケイサン</t>
    </rPh>
    <phoneticPr fontId="1"/>
  </si>
  <si>
    <r>
      <t>全項目入力後</t>
    </r>
    <r>
      <rPr>
        <b/>
        <u/>
        <sz val="12"/>
        <color rgb="FFFF0000"/>
        <rFont val="ＭＳ Ｐゴシック"/>
        <family val="3"/>
        <charset val="128"/>
        <scheme val="minor"/>
      </rPr>
      <t>「ファイル保存」</t>
    </r>
    <r>
      <rPr>
        <b/>
        <sz val="12"/>
        <color theme="1"/>
        <rFont val="ＭＳ Ｐゴシック"/>
        <family val="3"/>
        <charset val="128"/>
        <scheme val="minor"/>
      </rPr>
      <t>ボタンで保存しメールに添付し送信してください。</t>
    </r>
    <rPh sb="0" eb="3">
      <t>ゼンコウモク</t>
    </rPh>
    <rPh sb="3" eb="6">
      <t>ニュウリョクゴ</t>
    </rPh>
    <rPh sb="11" eb="13">
      <t>ホゾン</t>
    </rPh>
    <rPh sb="18" eb="20">
      <t>ホゾン</t>
    </rPh>
    <rPh sb="25" eb="27">
      <t>テンプ</t>
    </rPh>
    <rPh sb="28" eb="30">
      <t>ソウシン</t>
    </rPh>
    <phoneticPr fontId="1"/>
  </si>
  <si>
    <r>
      <rPr>
        <b/>
        <sz val="16"/>
        <color indexed="10"/>
        <rFont val="ＭＳ Ｐゴシック"/>
        <family val="3"/>
        <charset val="128"/>
      </rPr>
      <t>　　</t>
    </r>
    <r>
      <rPr>
        <b/>
        <u val="double"/>
        <sz val="16"/>
        <color indexed="10"/>
        <rFont val="ＭＳ Ｐゴシック"/>
        <family val="3"/>
        <charset val="128"/>
      </rPr>
      <t>受審料は必ず下記口座へ送金して下さい。</t>
    </r>
    <rPh sb="2" eb="5">
      <t>ジュシンリョウ</t>
    </rPh>
    <rPh sb="6" eb="7">
      <t>カナラ</t>
    </rPh>
    <rPh sb="8" eb="10">
      <t>カキ</t>
    </rPh>
    <rPh sb="10" eb="12">
      <t>コウザ</t>
    </rPh>
    <rPh sb="13" eb="15">
      <t>ソウキン</t>
    </rPh>
    <rPh sb="17" eb="18">
      <t>クダ</t>
    </rPh>
    <phoneticPr fontId="1"/>
  </si>
  <si>
    <t>口座番号　17370-18265411　(ゆうちょ銀行）
口座名義　一般社団法人宮崎県空手道連盟
他行送金　ゆうちょ銀行　七三八（ﾅﾅｻﾝﾊﾁ）支店　普通預金　口座番号　1826541</t>
    <rPh sb="0" eb="2">
      <t>コウザ</t>
    </rPh>
    <rPh sb="2" eb="4">
      <t>バンゴウ</t>
    </rPh>
    <rPh sb="26" eb="28">
      <t>ギンコウ</t>
    </rPh>
    <rPh sb="30" eb="32">
      <t>コウザ</t>
    </rPh>
    <rPh sb="32" eb="34">
      <t>メイギイッパンシャダンホウジンミヤザキケンカラテドウレンメイ</t>
    </rPh>
    <rPh sb="49" eb="51">
      <t>タコウ</t>
    </rPh>
    <rPh sb="51" eb="53">
      <t>ソウキン</t>
    </rPh>
    <rPh sb="58" eb="60">
      <t>ギンコウ</t>
    </rPh>
    <rPh sb="61" eb="64">
      <t>ナナサンハチ</t>
    </rPh>
    <rPh sb="72" eb="74">
      <t>シテン</t>
    </rPh>
    <rPh sb="75" eb="79">
      <t>フツウヨキン</t>
    </rPh>
    <rPh sb="80" eb="82">
      <t>コウザ</t>
    </rPh>
    <rPh sb="82" eb="84">
      <t>バンゴウ</t>
    </rPh>
    <phoneticPr fontId="1"/>
  </si>
  <si>
    <r>
      <t>※種類により送金先が違いますので口座番号に注意してください。
全て口座名義は（一般社団法人宮崎県空手道連盟）となっています。
会 員 登 録 料　　　 17300－19825251
段級位審査料　　　　17350－19825231
審判講習会受講料　</t>
    </r>
    <r>
      <rPr>
        <sz val="16"/>
        <color rgb="FFFF0000"/>
        <rFont val="ＭＳ Ｐゴシック"/>
        <family val="3"/>
        <charset val="128"/>
      </rPr>
      <t>17370－18265411</t>
    </r>
    <rPh sb="1" eb="3">
      <t>シュルイ</t>
    </rPh>
    <rPh sb="6" eb="9">
      <t>ソウキンサキ</t>
    </rPh>
    <rPh sb="16" eb="20">
      <t>コウザバンゴウ</t>
    </rPh>
    <rPh sb="21" eb="23">
      <t>チュウイ</t>
    </rPh>
    <rPh sb="31" eb="32">
      <t>スベ</t>
    </rPh>
    <rPh sb="33" eb="37">
      <t>コウザメイギ</t>
    </rPh>
    <rPh sb="39" eb="53">
      <t>イッパンシャダンホウジンミヤザキケンカラテドウレンメイ</t>
    </rPh>
    <rPh sb="72" eb="73">
      <t>リョウ</t>
    </rPh>
    <rPh sb="92" eb="93">
      <t>ダン</t>
    </rPh>
    <rPh sb="93" eb="95">
      <t>キュウイ</t>
    </rPh>
    <rPh sb="95" eb="97">
      <t>シンサ</t>
    </rPh>
    <rPh sb="97" eb="98">
      <t>リョウシンパンコウシュウカイジュコウリョウ</t>
    </rPh>
    <phoneticPr fontId="1"/>
  </si>
  <si>
    <t>組手</t>
    <rPh sb="0" eb="2">
      <t>クミテ</t>
    </rPh>
    <phoneticPr fontId="1"/>
  </si>
  <si>
    <t>形</t>
    <rPh sb="0" eb="1">
      <t>カタ</t>
    </rPh>
    <phoneticPr fontId="1"/>
  </si>
  <si>
    <t>審判講習
合計</t>
    <rPh sb="0" eb="2">
      <t>シンパン</t>
    </rPh>
    <rPh sb="2" eb="4">
      <t>コウシュウ</t>
    </rPh>
    <rPh sb="5" eb="7">
      <t>ゴウケイ</t>
    </rPh>
    <phoneticPr fontId="1"/>
  </si>
  <si>
    <t>救急救命
合計</t>
    <rPh sb="0" eb="2">
      <t>キュウキュウ</t>
    </rPh>
    <rPh sb="2" eb="4">
      <t>キュウメイ</t>
    </rPh>
    <rPh sb="5" eb="7">
      <t>ゴウケイ</t>
    </rPh>
    <phoneticPr fontId="1"/>
  </si>
  <si>
    <t>審判講習会申込</t>
    <rPh sb="0" eb="5">
      <t>シンパンコウシュウカイ</t>
    </rPh>
    <rPh sb="5" eb="7">
      <t>モウシコミ</t>
    </rPh>
    <phoneticPr fontId="1"/>
  </si>
  <si>
    <t>受講者</t>
    <rPh sb="0" eb="3">
      <t>ジュコウシャ</t>
    </rPh>
    <phoneticPr fontId="1"/>
  </si>
  <si>
    <t>救急救命</t>
    <rPh sb="0" eb="2">
      <t>キュウキュウ</t>
    </rPh>
    <rPh sb="2" eb="4">
      <t>キュウメイ</t>
    </rPh>
    <phoneticPr fontId="1"/>
  </si>
  <si>
    <t>黄色のセルは必ず入力してください。</t>
    <rPh sb="0" eb="2">
      <t>キイロ</t>
    </rPh>
    <rPh sb="6" eb="7">
      <t>カナラ</t>
    </rPh>
    <rPh sb="8" eb="10">
      <t>ニュウリョク</t>
    </rPh>
    <phoneticPr fontId="1"/>
  </si>
  <si>
    <t>番号</t>
    <rPh sb="0" eb="2">
      <t>バンゴウ</t>
    </rPh>
    <phoneticPr fontId="1"/>
  </si>
  <si>
    <t>団体名</t>
    <rPh sb="0" eb="2">
      <t>ダンタイ</t>
    </rPh>
    <rPh sb="2" eb="3">
      <t>メイ</t>
    </rPh>
    <phoneticPr fontId="1"/>
  </si>
  <si>
    <t>組手講習</t>
    <rPh sb="0" eb="2">
      <t>クミテ</t>
    </rPh>
    <rPh sb="2" eb="4">
      <t>コウシュウ</t>
    </rPh>
    <phoneticPr fontId="1"/>
  </si>
  <si>
    <t>形講習</t>
    <rPh sb="0" eb="3">
      <t>カタコウシュウ</t>
    </rPh>
    <phoneticPr fontId="1"/>
  </si>
  <si>
    <t>救急救命
講習会</t>
    <rPh sb="0" eb="2">
      <t>キュウキュウ</t>
    </rPh>
    <rPh sb="2" eb="4">
      <t>キュウメイ</t>
    </rPh>
    <rPh sb="5" eb="8">
      <t>コウシュウカイ</t>
    </rPh>
    <phoneticPr fontId="1"/>
  </si>
  <si>
    <r>
      <rPr>
        <b/>
        <sz val="11"/>
        <color theme="1"/>
        <rFont val="ＭＳ Ｐゴシック"/>
        <family val="3"/>
        <charset val="128"/>
        <scheme val="minor"/>
      </rPr>
      <t xml:space="preserve">都道府県
</t>
    </r>
    <r>
      <rPr>
        <b/>
        <sz val="11"/>
        <rFont val="ＭＳ Ｐゴシック"/>
        <family val="3"/>
        <charset val="128"/>
        <scheme val="minor"/>
      </rPr>
      <t>形・組手</t>
    </r>
    <r>
      <rPr>
        <b/>
        <u/>
        <sz val="11"/>
        <color rgb="FFFF0000"/>
        <rFont val="ＭＳ Ｐゴシック"/>
        <family val="3"/>
        <charset val="128"/>
        <scheme val="minor"/>
      </rPr>
      <t xml:space="preserve">新規
</t>
    </r>
    <r>
      <rPr>
        <sz val="11"/>
        <color theme="1"/>
        <rFont val="ＭＳ Ｐゴシック"/>
        <family val="3"/>
        <charset val="128"/>
        <scheme val="minor"/>
      </rPr>
      <t xml:space="preserve">
</t>
    </r>
    <r>
      <rPr>
        <b/>
        <u/>
        <sz val="11"/>
        <color theme="1"/>
        <rFont val="ＭＳ Ｐゴシック"/>
        <family val="3"/>
        <charset val="128"/>
        <scheme val="minor"/>
      </rPr>
      <t>条件を満たす方のみ</t>
    </r>
    <rPh sb="0" eb="4">
      <t>トドウフケン</t>
    </rPh>
    <rPh sb="5" eb="6">
      <t>カタ</t>
    </rPh>
    <rPh sb="7" eb="9">
      <t>クミテ</t>
    </rPh>
    <rPh sb="9" eb="11">
      <t>シンキ</t>
    </rPh>
    <rPh sb="13" eb="15">
      <t>ジョウケン</t>
    </rPh>
    <rPh sb="16" eb="17">
      <t>ミ</t>
    </rPh>
    <rPh sb="19" eb="20">
      <t>カタ</t>
    </rPh>
    <phoneticPr fontId="1"/>
  </si>
  <si>
    <r>
      <rPr>
        <b/>
        <sz val="11"/>
        <color theme="1"/>
        <rFont val="ＭＳ Ｐゴシック"/>
        <family val="3"/>
        <charset val="128"/>
        <scheme val="minor"/>
      </rPr>
      <t>都道府県
形・組手</t>
    </r>
    <r>
      <rPr>
        <b/>
        <u/>
        <sz val="11"/>
        <color rgb="FFFF0000"/>
        <rFont val="ＭＳ Ｐゴシック"/>
        <family val="3"/>
        <charset val="128"/>
        <scheme val="minor"/>
      </rPr>
      <t>更新</t>
    </r>
    <r>
      <rPr>
        <sz val="11"/>
        <color theme="1"/>
        <rFont val="ＭＳ Ｐゴシック"/>
        <family val="3"/>
        <charset val="128"/>
        <scheme val="minor"/>
      </rPr>
      <t xml:space="preserve">
</t>
    </r>
    <r>
      <rPr>
        <b/>
        <u/>
        <sz val="11"/>
        <color theme="1"/>
        <rFont val="ＭＳ Ｐゴシック"/>
        <family val="3"/>
        <charset val="128"/>
        <scheme val="minor"/>
      </rPr>
      <t>対象者のみ</t>
    </r>
    <rPh sb="0" eb="4">
      <t>トドウフケン</t>
    </rPh>
    <rPh sb="5" eb="6">
      <t>カタ</t>
    </rPh>
    <rPh sb="7" eb="9">
      <t>クミテ</t>
    </rPh>
    <rPh sb="9" eb="11">
      <t>コウシン</t>
    </rPh>
    <rPh sb="13" eb="16">
      <t>タイショウシャ</t>
    </rPh>
    <phoneticPr fontId="1"/>
  </si>
  <si>
    <t>氏　　名</t>
    <rPh sb="0" eb="1">
      <t>シ</t>
    </rPh>
    <rPh sb="3" eb="4">
      <t>メイ</t>
    </rPh>
    <phoneticPr fontId="1"/>
  </si>
  <si>
    <t>生年月日</t>
    <rPh sb="0" eb="4">
      <t>セイネンガッピ</t>
    </rPh>
    <phoneticPr fontId="1"/>
  </si>
  <si>
    <t>年齢
（自動）</t>
    <rPh sb="0" eb="2">
      <t>ネンレイ</t>
    </rPh>
    <rPh sb="4" eb="6">
      <t>ジドウ</t>
    </rPh>
    <phoneticPr fontId="1"/>
  </si>
  <si>
    <t>流派
（自動）</t>
    <rPh sb="0" eb="2">
      <t>リュウハ</t>
    </rPh>
    <rPh sb="4" eb="6">
      <t>ジドウ</t>
    </rPh>
    <phoneticPr fontId="1"/>
  </si>
  <si>
    <t>段位</t>
    <rPh sb="0" eb="2">
      <t>ダンイ</t>
    </rPh>
    <phoneticPr fontId="1"/>
  </si>
  <si>
    <t>公認組手審判</t>
    <rPh sb="0" eb="2">
      <t>コウニン</t>
    </rPh>
    <rPh sb="2" eb="4">
      <t>クミテ</t>
    </rPh>
    <rPh sb="4" eb="6">
      <t>シンパン</t>
    </rPh>
    <phoneticPr fontId="1"/>
  </si>
  <si>
    <t>公認形審判</t>
    <rPh sb="0" eb="2">
      <t>コウニン</t>
    </rPh>
    <rPh sb="2" eb="5">
      <t>カタシンパン</t>
    </rPh>
    <phoneticPr fontId="1"/>
  </si>
  <si>
    <t>コーチ</t>
    <phoneticPr fontId="1"/>
  </si>
  <si>
    <t>資格</t>
    <rPh sb="0" eb="2">
      <t>シカク</t>
    </rPh>
    <phoneticPr fontId="1"/>
  </si>
  <si>
    <t>有効期限</t>
    <rPh sb="0" eb="4">
      <t>ユウコウキゲン</t>
    </rPh>
    <phoneticPr fontId="1"/>
  </si>
  <si>
    <t>未保有</t>
    <rPh sb="0" eb="1">
      <t>ミ</t>
    </rPh>
    <rPh sb="1" eb="3">
      <t>ホユウ</t>
    </rPh>
    <phoneticPr fontId="1"/>
  </si>
  <si>
    <t>初段</t>
    <rPh sb="0" eb="2">
      <t>ショダン</t>
    </rPh>
    <phoneticPr fontId="1"/>
  </si>
  <si>
    <t>県（県連）</t>
    <rPh sb="0" eb="1">
      <t>ケン</t>
    </rPh>
    <rPh sb="2" eb="4">
      <t>ケンレン</t>
    </rPh>
    <phoneticPr fontId="1"/>
  </si>
  <si>
    <t>二段</t>
    <rPh sb="0" eb="2">
      <t>ニダン</t>
    </rPh>
    <phoneticPr fontId="1"/>
  </si>
  <si>
    <t>都道府県</t>
    <rPh sb="0" eb="4">
      <t>トドウフケン</t>
    </rPh>
    <phoneticPr fontId="1"/>
  </si>
  <si>
    <t>三段</t>
    <rPh sb="0" eb="1">
      <t>サン</t>
    </rPh>
    <rPh sb="1" eb="2">
      <t>ダン</t>
    </rPh>
    <phoneticPr fontId="1"/>
  </si>
  <si>
    <t>地区</t>
    <rPh sb="0" eb="2">
      <t>チク</t>
    </rPh>
    <phoneticPr fontId="1"/>
  </si>
  <si>
    <t>四段</t>
    <rPh sb="0" eb="2">
      <t>ヨンダン</t>
    </rPh>
    <phoneticPr fontId="1"/>
  </si>
  <si>
    <t>全国</t>
    <rPh sb="0" eb="2">
      <t>ゼンコク</t>
    </rPh>
    <phoneticPr fontId="1"/>
  </si>
  <si>
    <t>五段</t>
    <rPh sb="0" eb="2">
      <t>ゴダン</t>
    </rPh>
    <phoneticPr fontId="1"/>
  </si>
  <si>
    <t>六段</t>
    <rPh sb="0" eb="2">
      <t>ロクダン</t>
    </rPh>
    <phoneticPr fontId="1"/>
  </si>
  <si>
    <t>七段</t>
    <rPh sb="0" eb="2">
      <t>ナナダン</t>
    </rPh>
    <phoneticPr fontId="1"/>
  </si>
  <si>
    <t>コーチ1</t>
    <phoneticPr fontId="1"/>
  </si>
  <si>
    <t>コーチ2</t>
  </si>
  <si>
    <t>コーチ3</t>
  </si>
  <si>
    <t>コーチ4</t>
  </si>
  <si>
    <t>組手資格</t>
    <rPh sb="0" eb="2">
      <t>クミテ</t>
    </rPh>
    <rPh sb="2" eb="4">
      <t>シカク</t>
    </rPh>
    <phoneticPr fontId="15"/>
  </si>
  <si>
    <t>形資格</t>
    <rPh sb="0" eb="3">
      <t>カタシカク</t>
    </rPh>
    <phoneticPr fontId="15"/>
  </si>
  <si>
    <t>県選手権</t>
    <rPh sb="0" eb="4">
      <t>ケンセンシュケン</t>
    </rPh>
    <phoneticPr fontId="15"/>
  </si>
  <si>
    <t>県少年少女</t>
    <rPh sb="0" eb="1">
      <t>ケン</t>
    </rPh>
    <rPh sb="1" eb="3">
      <t>ショウネン</t>
    </rPh>
    <rPh sb="3" eb="5">
      <t>ショウジョ</t>
    </rPh>
    <phoneticPr fontId="15"/>
  </si>
  <si>
    <t>高校総体
（１日目）</t>
    <rPh sb="0" eb="4">
      <t>コウコウソウタイ</t>
    </rPh>
    <rPh sb="7" eb="9">
      <t>ニチメ</t>
    </rPh>
    <phoneticPr fontId="15"/>
  </si>
  <si>
    <t>高校総体
（２日目）</t>
    <rPh sb="0" eb="4">
      <t>コウコウソウタイ</t>
    </rPh>
    <rPh sb="7" eb="9">
      <t>ニチメ</t>
    </rPh>
    <phoneticPr fontId="15"/>
  </si>
  <si>
    <t>県民総合
スポーツ祭</t>
    <rPh sb="0" eb="4">
      <t>ケンミンソウゴウ</t>
    </rPh>
    <rPh sb="9" eb="10">
      <t>マツ</t>
    </rPh>
    <phoneticPr fontId="15"/>
  </si>
  <si>
    <t>県スポ少
中央大会</t>
    <rPh sb="0" eb="1">
      <t>ケン</t>
    </rPh>
    <rPh sb="3" eb="4">
      <t>ショウ</t>
    </rPh>
    <rPh sb="5" eb="9">
      <t>チュウオウタイカイ</t>
    </rPh>
    <phoneticPr fontId="15"/>
  </si>
  <si>
    <t>九州高校総体　（1日目）</t>
    <rPh sb="0" eb="2">
      <t>キュウシュウ</t>
    </rPh>
    <rPh sb="2" eb="4">
      <t>コウコウ</t>
    </rPh>
    <rPh sb="4" eb="6">
      <t>ソウタイ</t>
    </rPh>
    <rPh sb="9" eb="11">
      <t>ニチメ</t>
    </rPh>
    <phoneticPr fontId="15"/>
  </si>
  <si>
    <t>九州高校総体　（2日目）</t>
    <rPh sb="0" eb="2">
      <t>キュウシュウ</t>
    </rPh>
    <rPh sb="2" eb="4">
      <t>コウコウ</t>
    </rPh>
    <rPh sb="4" eb="6">
      <t>ソウタイ</t>
    </rPh>
    <rPh sb="9" eb="11">
      <t>ニチメ</t>
    </rPh>
    <phoneticPr fontId="15"/>
  </si>
  <si>
    <t>九州高校総体　（3日目）</t>
    <rPh sb="0" eb="2">
      <t>キュウシュウ</t>
    </rPh>
    <rPh sb="2" eb="4">
      <t>コウコウ</t>
    </rPh>
    <rPh sb="4" eb="6">
      <t>ソウタイ</t>
    </rPh>
    <rPh sb="9" eb="11">
      <t>ニチメ</t>
    </rPh>
    <phoneticPr fontId="15"/>
  </si>
  <si>
    <t>県中体連
夏季大会</t>
    <rPh sb="0" eb="1">
      <t>ケン</t>
    </rPh>
    <rPh sb="1" eb="4">
      <t>チュウタイレン</t>
    </rPh>
    <rPh sb="5" eb="9">
      <t>カキタイカイ</t>
    </rPh>
    <phoneticPr fontId="15"/>
  </si>
  <si>
    <t>県少年少女
選抜大会</t>
    <rPh sb="0" eb="1">
      <t>ケン</t>
    </rPh>
    <rPh sb="1" eb="3">
      <t>ショウネン</t>
    </rPh>
    <rPh sb="3" eb="5">
      <t>ショウジョ</t>
    </rPh>
    <rPh sb="6" eb="8">
      <t>センバツ</t>
    </rPh>
    <rPh sb="8" eb="10">
      <t>タイカイ</t>
    </rPh>
    <phoneticPr fontId="15"/>
  </si>
  <si>
    <t>県少年少女
団体戦</t>
    <rPh sb="0" eb="1">
      <t>ケン</t>
    </rPh>
    <rPh sb="1" eb="3">
      <t>ショウネン</t>
    </rPh>
    <rPh sb="3" eb="5">
      <t>ショウジョ</t>
    </rPh>
    <rPh sb="6" eb="9">
      <t>ダンタイセン</t>
    </rPh>
    <phoneticPr fontId="15"/>
  </si>
  <si>
    <t>試験日</t>
    <rPh sb="0" eb="3">
      <t>シケンビ</t>
    </rPh>
    <phoneticPr fontId="15"/>
  </si>
  <si>
    <t>表題</t>
    <rPh sb="0" eb="2">
      <t>ヒョウダイ</t>
    </rPh>
    <phoneticPr fontId="15"/>
  </si>
  <si>
    <t>受講料</t>
    <rPh sb="0" eb="3">
      <t>ジュコウリョウ</t>
    </rPh>
    <phoneticPr fontId="15"/>
  </si>
  <si>
    <t>締め切り日</t>
    <rPh sb="0" eb="1">
      <t>シ</t>
    </rPh>
    <rPh sb="2" eb="3">
      <t>キ</t>
    </rPh>
    <rPh sb="4" eb="5">
      <t>ビ</t>
    </rPh>
    <phoneticPr fontId="15"/>
  </si>
  <si>
    <t>送信メールアドレス</t>
    <rPh sb="0" eb="2">
      <t>ソウシン</t>
    </rPh>
    <phoneticPr fontId="15"/>
  </si>
  <si>
    <t>メール件名</t>
    <rPh sb="3" eb="5">
      <t>ケンメイ</t>
    </rPh>
    <phoneticPr fontId="15"/>
  </si>
  <si>
    <t>剛柔会支部</t>
  </si>
  <si>
    <t>sinpan@miyazaki-karate.jp</t>
    <phoneticPr fontId="15"/>
  </si>
  <si>
    <t>審判・救急救命講習会申込</t>
    <rPh sb="0" eb="2">
      <t>シンパン</t>
    </rPh>
    <rPh sb="3" eb="5">
      <t>キュウキュウ</t>
    </rPh>
    <rPh sb="5" eb="7">
      <t>キュウメイ</t>
    </rPh>
    <rPh sb="7" eb="10">
      <t>コウシュウカイ</t>
    </rPh>
    <rPh sb="9" eb="10">
      <t>カイ</t>
    </rPh>
    <rPh sb="10" eb="12">
      <t>モウシコミ</t>
    </rPh>
    <phoneticPr fontId="15"/>
  </si>
  <si>
    <t>士濤館</t>
  </si>
  <si>
    <t>受講料・救命</t>
    <rPh sb="0" eb="3">
      <t>ジュコウリョウ</t>
    </rPh>
    <rPh sb="4" eb="6">
      <t>キュウメイ</t>
    </rPh>
    <phoneticPr fontId="15"/>
  </si>
  <si>
    <t>志誠館</t>
  </si>
  <si>
    <t>延岡松濤館</t>
    <rPh sb="0" eb="5">
      <t>ノベオカショウトウカン</t>
    </rPh>
    <phoneticPr fontId="15"/>
  </si>
  <si>
    <t>延岡商業高校</t>
    <rPh sb="5" eb="6">
      <t>コウ</t>
    </rPh>
    <phoneticPr fontId="15"/>
  </si>
  <si>
    <t>高千穂松濤館</t>
  </si>
  <si>
    <t>玄瀏館</t>
  </si>
  <si>
    <t>同心館東郷</t>
  </si>
  <si>
    <t>明日香塾</t>
  </si>
  <si>
    <t>富島高校</t>
  </si>
  <si>
    <t>日向高校</t>
  </si>
  <si>
    <t>征柔館</t>
  </si>
  <si>
    <t>南空会</t>
  </si>
  <si>
    <t>妻高校</t>
  </si>
  <si>
    <t>Ｕ松濤館</t>
  </si>
  <si>
    <t>新富和道会</t>
  </si>
  <si>
    <t>白水道場</t>
  </si>
  <si>
    <t>順武館</t>
  </si>
  <si>
    <t>優和館</t>
  </si>
  <si>
    <t>同心館宮崎道場</t>
  </si>
  <si>
    <t>瓜生空手クラブ</t>
  </si>
  <si>
    <t>紘徳館</t>
  </si>
  <si>
    <t>宮崎修道会</t>
  </si>
  <si>
    <t>宮崎松涛館</t>
  </si>
  <si>
    <t>明青塾</t>
  </si>
  <si>
    <t>至空塾</t>
  </si>
  <si>
    <t>錦空手会</t>
  </si>
  <si>
    <t>夢道場</t>
  </si>
  <si>
    <t>宮崎征柔館</t>
  </si>
  <si>
    <t>順泉館</t>
  </si>
  <si>
    <t>日本松涛連盟宮崎</t>
  </si>
  <si>
    <t>宮崎大学ＯＢ会</t>
  </si>
  <si>
    <t>第一高ＯＢ会</t>
  </si>
  <si>
    <t>宮崎大学医学部</t>
  </si>
  <si>
    <t>宮崎産経大</t>
  </si>
  <si>
    <t>宮崎第一高校</t>
  </si>
  <si>
    <t>日章学園高校</t>
  </si>
  <si>
    <t>宮崎海洋高校</t>
  </si>
  <si>
    <t>宮崎工業高校</t>
  </si>
  <si>
    <t>宮崎穎学館</t>
  </si>
  <si>
    <t>神武館</t>
  </si>
  <si>
    <t>NPO法人敬武會</t>
  </si>
  <si>
    <t>敬武館南郷</t>
  </si>
  <si>
    <t>日南学園高校</t>
  </si>
  <si>
    <t>串間松濤館</t>
  </si>
  <si>
    <t>敬武館串間</t>
  </si>
  <si>
    <t>緑勝会</t>
  </si>
  <si>
    <t>北志館</t>
  </si>
  <si>
    <t>敬武館都城</t>
  </si>
  <si>
    <t>小林会宮崎</t>
    <rPh sb="0" eb="2">
      <t>コバヤシ</t>
    </rPh>
    <rPh sb="2" eb="3">
      <t>カイ</t>
    </rPh>
    <rPh sb="3" eb="5">
      <t>ミヤザキ</t>
    </rPh>
    <phoneticPr fontId="15"/>
  </si>
  <si>
    <t>小林秀峰高校</t>
  </si>
  <si>
    <t>真幸会</t>
  </si>
  <si>
    <t>宮崎県障がい者空手道協会</t>
  </si>
  <si>
    <t>宮崎国際大学</t>
    <rPh sb="0" eb="2">
      <t>ミヤザキ</t>
    </rPh>
    <rPh sb="2" eb="4">
      <t>コクサイ</t>
    </rPh>
    <rPh sb="4" eb="6">
      <t>ダイガク</t>
    </rPh>
    <phoneticPr fontId="15"/>
  </si>
  <si>
    <t>令和8年度</t>
    <rPh sb="0" eb="2">
      <t>レイワ</t>
    </rPh>
    <rPh sb="3" eb="5">
      <t>ネンド</t>
    </rPh>
    <phoneticPr fontId="15"/>
  </si>
  <si>
    <t>高校１年生大会</t>
    <rPh sb="0" eb="2">
      <t>コウコウ</t>
    </rPh>
    <rPh sb="3" eb="7">
      <t>ネンセイタイカイ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</si>
</sst>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m&quot;月&quot;d&quot;日&quot;;@"/>
    <numFmt numFmtId="178" formatCode="&quot;(&quot;aaaa&quot;)&quot;"/>
    <numFmt numFmtId="179" formatCode="yyyy/m/d;@"/>
    <numFmt numFmtId="180" formatCode="[$]ggge&quot;年&quot;m&quot;月&quot;d&quot;日&quot;;@" x16r2:formatCode16="[$-ja-JP-x-gannen]ggge&quot;年&quot;m&quot;月&quot;d&quot;日&quot;;@"/>
  </numFmts>
  <fonts count="35">
    <font>
      <sz val="11"/>
      <color theme="1"/>
      <name val="ＭＳ Ｐゴシック"/>
      <family val="3"/>
      <charset val="128"/>
      <scheme val="minor"/>
    </font>
    <font>
      <sz val="6"/>
      <name val="ＭＳ Ｐゴシック"/>
      <family val="3"/>
      <charset val="128"/>
    </font>
    <font>
      <sz val="11"/>
      <name val="ＭＳ Ｐゴシック"/>
      <family val="3"/>
      <charset val="128"/>
    </font>
    <font>
      <b/>
      <sz val="9"/>
      <color indexed="81"/>
      <name val="ＭＳ Ｐゴシック"/>
      <family val="3"/>
      <charset val="128"/>
    </font>
    <font>
      <u/>
      <sz val="11"/>
      <color theme="10"/>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b/>
      <sz val="14"/>
      <color theme="1"/>
      <name val="ＭＳ Ｐゴシック"/>
      <family val="3"/>
      <charset val="128"/>
      <scheme val="minor"/>
    </font>
    <font>
      <b/>
      <sz val="8"/>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b/>
      <sz val="12"/>
      <color theme="1"/>
      <name val="ＭＳ Ｐゴシック"/>
      <family val="3"/>
      <charset val="128"/>
      <scheme val="minor"/>
    </font>
    <font>
      <sz val="24"/>
      <color theme="1"/>
      <name val="ＭＳ Ｐゴシック"/>
      <family val="3"/>
      <charset val="128"/>
      <scheme val="minor"/>
    </font>
    <font>
      <b/>
      <u/>
      <sz val="11"/>
      <color rgb="FFFF0000"/>
      <name val="ＭＳ Ｐゴシック"/>
      <family val="3"/>
      <charset val="128"/>
      <scheme val="minor"/>
    </font>
    <font>
      <b/>
      <sz val="18"/>
      <color theme="1"/>
      <name val="ＭＳ Ｐゴシック"/>
      <family val="3"/>
      <charset val="128"/>
      <scheme val="minor"/>
    </font>
    <font>
      <sz val="6"/>
      <name val="ＭＳ Ｐゴシック"/>
      <family val="3"/>
      <charset val="128"/>
      <scheme val="minor"/>
    </font>
    <font>
      <sz val="18"/>
      <color theme="1"/>
      <name val="ＭＳ Ｐゴシック"/>
      <family val="3"/>
      <charset val="128"/>
      <scheme val="minor"/>
    </font>
    <font>
      <b/>
      <u/>
      <sz val="14"/>
      <color theme="10"/>
      <name val="ＭＳ Ｐゴシック"/>
      <family val="3"/>
      <charset val="128"/>
      <scheme val="minor"/>
    </font>
    <font>
      <b/>
      <u/>
      <sz val="13"/>
      <color rgb="FFFF0000"/>
      <name val="ＭＳ Ｐゴシック"/>
      <family val="3"/>
      <charset val="128"/>
      <scheme val="minor"/>
    </font>
    <font>
      <b/>
      <u/>
      <sz val="12"/>
      <color rgb="FFFF0000"/>
      <name val="ＭＳ Ｐゴシック"/>
      <family val="3"/>
      <charset val="128"/>
      <scheme val="minor"/>
    </font>
    <font>
      <b/>
      <u/>
      <sz val="18"/>
      <color rgb="FFFF0000"/>
      <name val="ＭＳ Ｐゴシック"/>
      <family val="3"/>
      <charset val="128"/>
      <scheme val="minor"/>
    </font>
    <font>
      <b/>
      <u/>
      <sz val="16"/>
      <color rgb="FFFF0000"/>
      <name val="ＭＳ Ｐゴシック"/>
      <family val="3"/>
      <charset val="128"/>
      <scheme val="minor"/>
    </font>
    <font>
      <sz val="15"/>
      <name val="ＭＳ Ｐゴシック"/>
      <family val="3"/>
      <charset val="128"/>
      <scheme val="minor"/>
    </font>
    <font>
      <sz val="11"/>
      <color theme="1"/>
      <name val="ＭＳ Ｐゴシック"/>
      <family val="3"/>
      <charset val="128"/>
      <scheme val="minor"/>
    </font>
    <font>
      <sz val="12"/>
      <name val="ＭＳ Ｐゴシック"/>
      <family val="3"/>
      <charset val="128"/>
      <scheme val="minor"/>
    </font>
    <font>
      <sz val="16"/>
      <name val="ＭＳ Ｐゴシック"/>
      <family val="3"/>
      <charset val="128"/>
    </font>
    <font>
      <b/>
      <sz val="16"/>
      <color indexed="10"/>
      <name val="ＭＳ Ｐゴシック"/>
      <family val="3"/>
      <charset val="128"/>
    </font>
    <font>
      <b/>
      <u val="double"/>
      <sz val="16"/>
      <color indexed="10"/>
      <name val="ＭＳ Ｐゴシック"/>
      <family val="3"/>
      <charset val="128"/>
    </font>
    <font>
      <sz val="16"/>
      <color rgb="FFFF0000"/>
      <name val="ＭＳ Ｐゴシック"/>
      <family val="3"/>
      <charset val="128"/>
    </font>
    <font>
      <b/>
      <sz val="13"/>
      <color rgb="FFFF0000"/>
      <name val="ＭＳ Ｐゴシック"/>
      <family val="3"/>
      <charset val="128"/>
      <scheme val="minor"/>
    </font>
    <font>
      <b/>
      <u/>
      <sz val="11"/>
      <color theme="1"/>
      <name val="ＭＳ Ｐゴシック"/>
      <family val="3"/>
      <charset val="128"/>
      <scheme val="minor"/>
    </font>
    <font>
      <b/>
      <sz val="11"/>
      <name val="ＭＳ Ｐゴシック"/>
      <family val="3"/>
      <charset val="128"/>
      <scheme val="minor"/>
    </font>
    <font>
      <b/>
      <sz val="9"/>
      <color indexed="81"/>
      <name val="MS P ゴシック"/>
      <family val="3"/>
      <charset val="128"/>
    </font>
    <font>
      <sz val="16"/>
      <color theme="1"/>
      <name val="ＭＳ Ｐゴシック"/>
      <family val="3"/>
      <charset val="128"/>
      <scheme val="minor"/>
    </font>
    <font>
      <sz val="11"/>
      <color rgb="FF000000"/>
      <name val="ＭＳ Ｐゴシック"/>
      <family val="3"/>
      <charset val="128"/>
    </font>
  </fonts>
  <fills count="10">
    <fill>
      <patternFill patternType="none"/>
    </fill>
    <fill>
      <patternFill patternType="gray125"/>
    </fill>
    <fill>
      <patternFill patternType="solid">
        <fgColor rgb="FFFFFF66"/>
        <bgColor indexed="64"/>
      </patternFill>
    </fill>
    <fill>
      <patternFill patternType="solid">
        <fgColor theme="8"/>
        <bgColor indexed="64"/>
      </patternFill>
    </fill>
    <fill>
      <patternFill patternType="solid">
        <fgColor rgb="FFFFFF99"/>
        <bgColor indexed="64"/>
      </patternFill>
    </fill>
    <fill>
      <patternFill patternType="solid">
        <fgColor rgb="FFFFFFCC"/>
        <bgColor indexed="64"/>
      </patternFill>
    </fill>
    <fill>
      <patternFill patternType="solid">
        <fgColor theme="2" tint="-9.9948118533890809E-2"/>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s>
  <borders count="54">
    <border>
      <left/>
      <right/>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medium">
        <color indexed="64"/>
      </left>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ck">
        <color indexed="64"/>
      </left>
      <right style="thick">
        <color indexed="64"/>
      </right>
      <top/>
      <bottom style="thin">
        <color indexed="64"/>
      </bottom>
      <diagonal/>
    </border>
    <border>
      <left style="thin">
        <color indexed="64"/>
      </left>
      <right style="thin">
        <color indexed="64"/>
      </right>
      <top/>
      <bottom style="thick">
        <color indexed="64"/>
      </bottom>
      <diagonal/>
    </border>
    <border>
      <left style="thin">
        <color indexed="64"/>
      </left>
      <right/>
      <top style="thin">
        <color indexed="64"/>
      </top>
      <bottom style="thick">
        <color indexed="64"/>
      </bottom>
      <diagonal/>
    </border>
    <border>
      <left style="thick">
        <color auto="1"/>
      </left>
      <right/>
      <top/>
      <bottom/>
      <diagonal/>
    </border>
    <border>
      <left style="thick">
        <color auto="1"/>
      </left>
      <right/>
      <top/>
      <bottom style="thick">
        <color auto="1"/>
      </bottom>
      <diagonal/>
    </border>
    <border>
      <left/>
      <right/>
      <top/>
      <bottom style="thick">
        <color auto="1"/>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thin">
        <color indexed="64"/>
      </right>
      <top style="thick">
        <color indexed="64"/>
      </top>
      <bottom/>
      <diagonal/>
    </border>
    <border>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ck">
        <color indexed="64"/>
      </bottom>
      <diagonal/>
    </border>
    <border>
      <left style="thin">
        <color indexed="64"/>
      </left>
      <right style="thick">
        <color indexed="64"/>
      </right>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style="thin">
        <color indexed="64"/>
      </top>
      <bottom style="thick">
        <color indexed="64"/>
      </bottom>
      <diagonal/>
    </border>
    <border>
      <left style="thin">
        <color indexed="64"/>
      </left>
      <right/>
      <top/>
      <bottom style="thin">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thin">
        <color indexed="64"/>
      </bottom>
      <diagonal/>
    </border>
  </borders>
  <cellStyleXfs count="4">
    <xf numFmtId="0" fontId="0" fillId="0" borderId="0">
      <alignment vertical="center"/>
    </xf>
    <xf numFmtId="0" fontId="4" fillId="0" borderId="0" applyNumberFormat="0" applyFill="0" applyBorder="0" applyAlignment="0" applyProtection="0">
      <alignment vertical="center"/>
    </xf>
    <xf numFmtId="0" fontId="2" fillId="0" borderId="0"/>
    <xf numFmtId="0" fontId="23" fillId="0" borderId="0">
      <alignment vertical="center"/>
    </xf>
  </cellStyleXfs>
  <cellXfs count="173">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8" fillId="0" borderId="0" xfId="0" applyFont="1" applyAlignment="1">
      <alignment horizontal="center" vertical="center" wrapText="1"/>
    </xf>
    <xf numFmtId="0" fontId="6" fillId="0" borderId="0" xfId="0" applyFont="1" applyAlignment="1">
      <alignment horizontal="center" vertical="center" wrapText="1"/>
    </xf>
    <xf numFmtId="0" fontId="9" fillId="0" borderId="0" xfId="0" applyFont="1" applyAlignment="1">
      <alignment horizontal="center" vertical="center" wrapText="1"/>
    </xf>
    <xf numFmtId="0" fontId="6" fillId="0" borderId="6"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7" fillId="0" borderId="0" xfId="0" applyFont="1" applyAlignment="1">
      <alignment horizontal="right" vertical="center"/>
    </xf>
    <xf numFmtId="0" fontId="10" fillId="0" borderId="0" xfId="0" applyFont="1">
      <alignment vertical="center"/>
    </xf>
    <xf numFmtId="0" fontId="10" fillId="0" borderId="0" xfId="0" applyFont="1" applyAlignment="1">
      <alignment horizontal="center" vertical="center"/>
    </xf>
    <xf numFmtId="176" fontId="10" fillId="0" borderId="14" xfId="0" applyNumberFormat="1" applyFont="1" applyBorder="1" applyAlignment="1">
      <alignment horizontal="right" vertical="center" shrinkToFit="1"/>
    </xf>
    <xf numFmtId="0" fontId="6" fillId="0" borderId="0" xfId="0" applyFont="1" applyAlignment="1">
      <alignment vertical="center" shrinkToFit="1"/>
    </xf>
    <xf numFmtId="0" fontId="0" fillId="4" borderId="18" xfId="0" applyFill="1" applyBorder="1" applyAlignment="1" applyProtection="1">
      <alignment horizontal="center" vertical="center" shrinkToFit="1"/>
      <protection locked="0"/>
    </xf>
    <xf numFmtId="56" fontId="0" fillId="4" borderId="14" xfId="0" applyNumberFormat="1" applyFill="1" applyBorder="1" applyAlignment="1" applyProtection="1">
      <alignment horizontal="center" vertical="center" shrinkToFit="1"/>
      <protection locked="0"/>
    </xf>
    <xf numFmtId="0" fontId="0" fillId="4" borderId="14" xfId="0" applyFill="1" applyBorder="1" applyAlignment="1" applyProtection="1">
      <alignment horizontal="center" vertical="center" shrinkToFit="1"/>
      <protection locked="0"/>
    </xf>
    <xf numFmtId="0" fontId="0" fillId="4" borderId="19" xfId="0" applyFill="1" applyBorder="1" applyAlignment="1" applyProtection="1">
      <alignment horizontal="center" vertical="center" shrinkToFit="1"/>
      <protection locked="0"/>
    </xf>
    <xf numFmtId="0" fontId="0" fillId="0" borderId="0" xfId="0" applyAlignment="1">
      <alignment horizontal="center" vertical="center"/>
    </xf>
    <xf numFmtId="0" fontId="0" fillId="0" borderId="0" xfId="0" applyProtection="1">
      <alignment vertical="center"/>
      <protection locked="0"/>
    </xf>
    <xf numFmtId="0" fontId="0" fillId="0" borderId="16" xfId="0" applyBorder="1" applyAlignment="1">
      <alignment horizontal="center" vertical="center"/>
    </xf>
    <xf numFmtId="0" fontId="0" fillId="0" borderId="17" xfId="0" applyBorder="1" applyAlignment="1">
      <alignment horizontal="center" vertical="center" shrinkToFit="1"/>
    </xf>
    <xf numFmtId="0" fontId="0" fillId="0" borderId="0" xfId="0" applyAlignment="1" applyProtection="1">
      <alignment horizontal="center" vertical="center"/>
      <protection locked="0"/>
    </xf>
    <xf numFmtId="12" fontId="0" fillId="0" borderId="0" xfId="0" applyNumberFormat="1" applyAlignment="1" applyProtection="1">
      <alignment horizontal="center" vertical="center"/>
      <protection locked="0"/>
    </xf>
    <xf numFmtId="14" fontId="0" fillId="0" borderId="0" xfId="0" applyNumberFormat="1" applyAlignment="1" applyProtection="1">
      <alignment horizontal="center" vertical="center"/>
      <protection locked="0"/>
    </xf>
    <xf numFmtId="0" fontId="16" fillId="0" borderId="0" xfId="0" applyFont="1">
      <alignment vertical="center"/>
    </xf>
    <xf numFmtId="0" fontId="0" fillId="0" borderId="8" xfId="0" applyBorder="1" applyAlignment="1">
      <alignment horizontal="center" vertical="center"/>
    </xf>
    <xf numFmtId="0" fontId="0" fillId="5" borderId="8" xfId="0" applyFill="1" applyBorder="1" applyAlignment="1" applyProtection="1">
      <alignment horizontal="center" vertical="center"/>
      <protection locked="0"/>
    </xf>
    <xf numFmtId="0" fontId="0" fillId="0" borderId="7" xfId="0" applyBorder="1" applyAlignment="1">
      <alignment horizontal="center" vertical="center"/>
    </xf>
    <xf numFmtId="12" fontId="0" fillId="5" borderId="7" xfId="0" applyNumberFormat="1" applyFill="1" applyBorder="1" applyAlignment="1" applyProtection="1">
      <alignment horizontal="center" vertical="center"/>
      <protection locked="0"/>
    </xf>
    <xf numFmtId="14" fontId="0" fillId="5" borderId="8" xfId="0" applyNumberFormat="1" applyFill="1" applyBorder="1" applyAlignment="1" applyProtection="1">
      <alignment horizontal="center" vertical="center"/>
      <protection locked="0"/>
    </xf>
    <xf numFmtId="0" fontId="0" fillId="5" borderId="8" xfId="0" applyFill="1" applyBorder="1">
      <alignment vertical="center"/>
    </xf>
    <xf numFmtId="177" fontId="20" fillId="7" borderId="0" xfId="0" applyNumberFormat="1" applyFont="1" applyFill="1" applyAlignment="1">
      <alignment horizontal="right" vertical="center"/>
    </xf>
    <xf numFmtId="178" fontId="21" fillId="7" borderId="0" xfId="0" applyNumberFormat="1" applyFont="1" applyFill="1" applyAlignment="1">
      <alignment horizontal="left" vertical="center"/>
    </xf>
    <xf numFmtId="0" fontId="0" fillId="5" borderId="8" xfId="0" applyFill="1" applyBorder="1" applyAlignment="1">
      <alignment horizontal="center" vertical="center"/>
    </xf>
    <xf numFmtId="0" fontId="22" fillId="0" borderId="4" xfId="0" applyFont="1" applyBorder="1" applyAlignment="1">
      <alignment horizontal="center" vertical="center"/>
    </xf>
    <xf numFmtId="0" fontId="6" fillId="0" borderId="4" xfId="0" applyFont="1" applyBorder="1" applyAlignment="1">
      <alignment horizontal="center" vertical="center" shrinkToFit="1"/>
    </xf>
    <xf numFmtId="0" fontId="6" fillId="0" borderId="8" xfId="0" applyFont="1" applyBorder="1" applyAlignment="1">
      <alignment horizontal="center" vertical="center" shrinkToFit="1"/>
    </xf>
    <xf numFmtId="0" fontId="22" fillId="0" borderId="5" xfId="0" applyFont="1" applyBorder="1" applyAlignment="1">
      <alignment horizontal="center" vertical="center"/>
    </xf>
    <xf numFmtId="0" fontId="11" fillId="0" borderId="0" xfId="0" applyFont="1">
      <alignment vertical="center"/>
    </xf>
    <xf numFmtId="0" fontId="0" fillId="0" borderId="25" xfId="0" applyBorder="1">
      <alignment vertical="center"/>
    </xf>
    <xf numFmtId="0" fontId="0" fillId="0" borderId="12" xfId="0" applyBorder="1" applyAlignment="1">
      <alignment horizontal="center" vertical="center" shrinkToFit="1"/>
    </xf>
    <xf numFmtId="0" fontId="5" fillId="8" borderId="0" xfId="0" applyFont="1" applyFill="1" applyAlignment="1">
      <alignment horizontal="right" vertical="center" shrinkToFit="1"/>
    </xf>
    <xf numFmtId="0" fontId="10" fillId="0" borderId="23" xfId="0" applyFont="1" applyBorder="1" applyAlignment="1">
      <alignment horizontal="center" vertical="center"/>
    </xf>
    <xf numFmtId="0" fontId="10" fillId="0" borderId="4" xfId="0" applyFont="1" applyBorder="1" applyAlignment="1">
      <alignment horizontal="center" vertical="center"/>
    </xf>
    <xf numFmtId="176" fontId="10" fillId="9" borderId="2" xfId="0" applyNumberFormat="1" applyFont="1" applyFill="1" applyBorder="1" applyAlignment="1">
      <alignment horizontal="right" vertical="center" shrinkToFit="1"/>
    </xf>
    <xf numFmtId="176" fontId="10" fillId="9" borderId="5" xfId="0" applyNumberFormat="1" applyFont="1" applyFill="1" applyBorder="1" applyAlignment="1">
      <alignment horizontal="right" vertical="center" shrinkToFit="1"/>
    </xf>
    <xf numFmtId="176" fontId="10" fillId="0" borderId="10" xfId="0" applyNumberFormat="1" applyFont="1" applyBorder="1" applyAlignment="1">
      <alignment vertical="center" shrinkToFit="1"/>
    </xf>
    <xf numFmtId="0" fontId="0" fillId="0" borderId="26" xfId="0" applyBorder="1" applyAlignment="1">
      <alignment horizontal="center" vertical="center"/>
    </xf>
    <xf numFmtId="0" fontId="0" fillId="4" borderId="27" xfId="0" applyFill="1" applyBorder="1" applyAlignment="1" applyProtection="1">
      <alignment horizontal="center" vertical="center" shrinkToFit="1"/>
      <protection locked="0"/>
    </xf>
    <xf numFmtId="0" fontId="6" fillId="0" borderId="28" xfId="0" applyFont="1" applyBorder="1" applyAlignment="1">
      <alignment horizontal="center" vertical="center"/>
    </xf>
    <xf numFmtId="0" fontId="6" fillId="2" borderId="5" xfId="0" applyFont="1" applyFill="1" applyBorder="1" applyAlignment="1">
      <alignment horizontal="center" vertical="center" shrinkToFit="1"/>
    </xf>
    <xf numFmtId="0" fontId="6" fillId="2" borderId="10" xfId="0" applyFont="1" applyFill="1" applyBorder="1" applyAlignment="1">
      <alignment horizontal="center" vertical="center" wrapText="1" shrinkToFit="1"/>
    </xf>
    <xf numFmtId="0" fontId="6" fillId="0" borderId="2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shrinkToFit="1"/>
    </xf>
    <xf numFmtId="0" fontId="22" fillId="0" borderId="10" xfId="0" applyFont="1" applyBorder="1" applyAlignment="1">
      <alignment horizontal="center" vertical="center"/>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0" fillId="5" borderId="8" xfId="0" applyFill="1" applyBorder="1" applyAlignment="1" applyProtection="1">
      <alignment horizontal="left" vertical="center" shrinkToFit="1"/>
      <protection locked="0"/>
    </xf>
    <xf numFmtId="0" fontId="0" fillId="5" borderId="8" xfId="0" applyFill="1" applyBorder="1" applyAlignment="1">
      <alignment horizontal="left" vertical="center" shrinkToFit="1"/>
    </xf>
    <xf numFmtId="179" fontId="0" fillId="5" borderId="8" xfId="0" applyNumberFormat="1" applyFill="1" applyBorder="1" applyAlignment="1" applyProtection="1">
      <alignment horizontal="center" vertical="center"/>
      <protection locked="0"/>
    </xf>
    <xf numFmtId="0" fontId="14" fillId="0" borderId="0" xfId="0" applyFont="1">
      <alignment vertical="center"/>
    </xf>
    <xf numFmtId="0" fontId="24" fillId="2" borderId="22" xfId="0" applyFont="1" applyFill="1" applyBorder="1" applyAlignment="1">
      <alignment horizontal="center" vertical="center" wrapText="1"/>
    </xf>
    <xf numFmtId="180" fontId="6" fillId="2" borderId="5" xfId="0" applyNumberFormat="1" applyFont="1" applyFill="1" applyBorder="1" applyAlignment="1">
      <alignment horizontal="center" vertical="center" shrinkToFit="1"/>
    </xf>
    <xf numFmtId="180" fontId="24" fillId="2" borderId="5" xfId="0" applyNumberFormat="1" applyFont="1" applyFill="1" applyBorder="1" applyAlignment="1">
      <alignment horizontal="center" vertical="center" shrinkToFit="1"/>
    </xf>
    <xf numFmtId="180" fontId="6" fillId="2" borderId="10" xfId="0" applyNumberFormat="1" applyFont="1" applyFill="1" applyBorder="1" applyAlignment="1">
      <alignment horizontal="center" vertical="center" shrinkToFit="1"/>
    </xf>
    <xf numFmtId="0" fontId="6" fillId="2" borderId="44" xfId="0" applyFont="1" applyFill="1" applyBorder="1" applyAlignment="1">
      <alignment horizontal="center" vertical="center" wrapText="1"/>
    </xf>
    <xf numFmtId="180" fontId="6" fillId="2" borderId="30" xfId="0" applyNumberFormat="1" applyFont="1" applyFill="1" applyBorder="1" applyAlignment="1">
      <alignment horizontal="center" vertical="center" shrinkToFit="1"/>
    </xf>
    <xf numFmtId="0" fontId="23" fillId="5" borderId="8" xfId="0" applyFont="1" applyFill="1" applyBorder="1" applyAlignment="1" applyProtection="1">
      <alignment horizontal="left" vertical="center" shrinkToFit="1"/>
      <protection locked="0"/>
    </xf>
    <xf numFmtId="0" fontId="23" fillId="5" borderId="8" xfId="0" applyFont="1" applyFill="1" applyBorder="1" applyAlignment="1">
      <alignment horizontal="left" vertical="center" shrinkToFit="1"/>
    </xf>
    <xf numFmtId="0" fontId="6" fillId="2" borderId="24" xfId="0" applyFont="1" applyFill="1" applyBorder="1" applyAlignment="1">
      <alignment horizontal="center" vertical="center" wrapText="1"/>
    </xf>
    <xf numFmtId="0" fontId="6" fillId="0" borderId="4"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49" fontId="6" fillId="0" borderId="4" xfId="0" applyNumberFormat="1"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49" fontId="6" fillId="0" borderId="8" xfId="0" applyNumberFormat="1"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protection locked="0"/>
    </xf>
    <xf numFmtId="0" fontId="6" fillId="0" borderId="4" xfId="0" applyFont="1" applyBorder="1" applyAlignment="1" applyProtection="1">
      <alignment horizontal="center" vertical="center" shrinkToFit="1"/>
      <protection locked="0"/>
    </xf>
    <xf numFmtId="14" fontId="6" fillId="0" borderId="4" xfId="0" applyNumberFormat="1" applyFont="1" applyBorder="1" applyAlignment="1" applyProtection="1">
      <alignment horizontal="center" vertical="center"/>
      <protection locked="0"/>
    </xf>
    <xf numFmtId="14" fontId="6" fillId="0" borderId="3" xfId="0" applyNumberFormat="1" applyFont="1" applyBorder="1" applyAlignment="1" applyProtection="1">
      <alignment horizontal="center" vertical="center"/>
      <protection locked="0"/>
    </xf>
    <xf numFmtId="14" fontId="6" fillId="0" borderId="48" xfId="0" applyNumberFormat="1" applyFont="1" applyBorder="1" applyAlignment="1" applyProtection="1">
      <alignment horizontal="center" vertical="center"/>
      <protection locked="0"/>
    </xf>
    <xf numFmtId="0" fontId="6" fillId="0" borderId="8" xfId="0" applyFont="1" applyBorder="1" applyAlignment="1" applyProtection="1">
      <alignment horizontal="center" vertical="center" shrinkToFit="1"/>
      <protection locked="0"/>
    </xf>
    <xf numFmtId="14" fontId="6" fillId="0" borderId="8" xfId="0" applyNumberFormat="1" applyFont="1" applyBorder="1" applyAlignment="1" applyProtection="1">
      <alignment horizontal="center" vertical="center"/>
      <protection locked="0"/>
    </xf>
    <xf numFmtId="14" fontId="6" fillId="0" borderId="7" xfId="0" applyNumberFormat="1" applyFont="1" applyBorder="1" applyAlignment="1" applyProtection="1">
      <alignment horizontal="center" vertical="center"/>
      <protection locked="0"/>
    </xf>
    <xf numFmtId="14" fontId="6" fillId="0" borderId="9" xfId="0" applyNumberFormat="1" applyFont="1" applyBorder="1" applyAlignment="1" applyProtection="1">
      <alignment horizontal="center" vertical="center"/>
      <protection locked="0"/>
    </xf>
    <xf numFmtId="0" fontId="6" fillId="0" borderId="5" xfId="0" applyFont="1" applyBorder="1" applyAlignment="1" applyProtection="1">
      <alignment horizontal="center" vertical="center" shrinkToFit="1"/>
      <protection locked="0"/>
    </xf>
    <xf numFmtId="14" fontId="6" fillId="0" borderId="5" xfId="0" applyNumberFormat="1" applyFont="1" applyBorder="1" applyAlignment="1" applyProtection="1">
      <alignment horizontal="center" vertical="center"/>
      <protection locked="0"/>
    </xf>
    <xf numFmtId="14" fontId="6" fillId="0" borderId="30" xfId="0" applyNumberFormat="1" applyFont="1" applyBorder="1" applyAlignment="1" applyProtection="1">
      <alignment horizontal="center" vertical="center"/>
      <protection locked="0"/>
    </xf>
    <xf numFmtId="14" fontId="6" fillId="0" borderId="10" xfId="0" applyNumberFormat="1" applyFont="1" applyBorder="1" applyAlignment="1" applyProtection="1">
      <alignment horizontal="center" vertical="center"/>
      <protection locked="0"/>
    </xf>
    <xf numFmtId="14" fontId="6" fillId="0" borderId="4" xfId="0" applyNumberFormat="1" applyFont="1" applyBorder="1" applyAlignment="1" applyProtection="1">
      <alignment horizontal="center" vertical="center" shrinkToFit="1"/>
      <protection locked="0"/>
    </xf>
    <xf numFmtId="14" fontId="6" fillId="0" borderId="8" xfId="0" applyNumberFormat="1" applyFont="1" applyBorder="1" applyAlignment="1" applyProtection="1">
      <alignment horizontal="center" vertical="center" shrinkToFit="1"/>
      <protection locked="0"/>
    </xf>
    <xf numFmtId="14" fontId="6" fillId="0" borderId="5" xfId="0" applyNumberFormat="1" applyFont="1" applyBorder="1" applyAlignment="1" applyProtection="1">
      <alignment horizontal="center" vertical="center" shrinkToFit="1"/>
      <protection locked="0"/>
    </xf>
    <xf numFmtId="14" fontId="6" fillId="0" borderId="24" xfId="0" applyNumberFormat="1" applyFont="1" applyBorder="1" applyProtection="1">
      <alignment vertical="center"/>
      <protection locked="0"/>
    </xf>
    <xf numFmtId="14" fontId="6" fillId="0" borderId="9" xfId="0" applyNumberFormat="1" applyFont="1" applyBorder="1" applyProtection="1">
      <alignment vertical="center"/>
      <protection locked="0"/>
    </xf>
    <xf numFmtId="14" fontId="6" fillId="0" borderId="10" xfId="0" applyNumberFormat="1" applyFont="1" applyBorder="1" applyProtection="1">
      <alignment vertical="center"/>
      <protection locked="0"/>
    </xf>
    <xf numFmtId="0" fontId="6" fillId="0" borderId="23" xfId="0" applyFont="1" applyBorder="1" applyAlignment="1">
      <alignment horizontal="center" vertical="center" shrinkToFit="1"/>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50" xfId="0" applyFont="1" applyBorder="1" applyAlignment="1">
      <alignment horizontal="center" vertical="center"/>
    </xf>
    <xf numFmtId="14" fontId="6" fillId="0" borderId="51" xfId="0" applyNumberFormat="1" applyFont="1" applyBorder="1" applyAlignment="1" applyProtection="1">
      <alignment horizontal="center" vertical="center"/>
      <protection locked="0"/>
    </xf>
    <xf numFmtId="0" fontId="22" fillId="0" borderId="0" xfId="0" applyFont="1">
      <alignment vertical="center"/>
    </xf>
    <xf numFmtId="0" fontId="22" fillId="0" borderId="33" xfId="0" applyFont="1" applyBorder="1">
      <alignment vertical="center"/>
    </xf>
    <xf numFmtId="0" fontId="22" fillId="0" borderId="3" xfId="0" applyFont="1" applyBorder="1" applyAlignment="1">
      <alignment horizontal="center" vertical="center"/>
    </xf>
    <xf numFmtId="0" fontId="22" fillId="0" borderId="30" xfId="0" applyFont="1" applyBorder="1" applyAlignment="1">
      <alignment horizontal="center" vertical="center"/>
    </xf>
    <xf numFmtId="0" fontId="11" fillId="0" borderId="24"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53" xfId="0" applyFont="1" applyBorder="1" applyAlignment="1">
      <alignment horizontal="center" vertical="center" wrapText="1"/>
    </xf>
    <xf numFmtId="176" fontId="10" fillId="0" borderId="50" xfId="0" applyNumberFormat="1" applyFont="1" applyBorder="1" applyAlignment="1">
      <alignment horizontal="right" vertical="center" shrinkToFit="1"/>
    </xf>
    <xf numFmtId="0" fontId="6" fillId="2" borderId="5" xfId="0" applyFont="1" applyFill="1" applyBorder="1" applyAlignment="1">
      <alignment horizontal="center" vertical="center" wrapText="1" shrinkToFit="1"/>
    </xf>
    <xf numFmtId="0" fontId="6" fillId="2" borderId="22" xfId="0" applyFont="1" applyFill="1" applyBorder="1" applyAlignment="1">
      <alignment horizontal="center" vertical="center" wrapText="1" shrinkToFit="1"/>
    </xf>
    <xf numFmtId="0" fontId="6" fillId="2" borderId="22" xfId="0" applyFont="1" applyFill="1" applyBorder="1" applyAlignment="1">
      <alignment horizontal="center" vertical="center" wrapText="1"/>
    </xf>
    <xf numFmtId="0" fontId="26" fillId="0" borderId="0" xfId="0" applyFont="1" applyAlignment="1">
      <alignment horizontal="left" vertical="center" wrapText="1"/>
    </xf>
    <xf numFmtId="0" fontId="25" fillId="0" borderId="0" xfId="0" applyFont="1" applyAlignment="1">
      <alignment horizontal="left" vertical="center"/>
    </xf>
    <xf numFmtId="0" fontId="25" fillId="0" borderId="34" xfId="0" applyFont="1" applyBorder="1" applyAlignment="1">
      <alignment horizontal="left" vertical="center" wrapText="1" indent="1"/>
    </xf>
    <xf numFmtId="0" fontId="25" fillId="0" borderId="35" xfId="0" applyFont="1" applyBorder="1" applyAlignment="1">
      <alignment horizontal="left" vertical="center" wrapText="1" indent="1"/>
    </xf>
    <xf numFmtId="0" fontId="25" fillId="0" borderId="36" xfId="0" applyFont="1" applyBorder="1" applyAlignment="1">
      <alignment horizontal="left" vertical="center" wrapText="1" indent="1"/>
    </xf>
    <xf numFmtId="0" fontId="25" fillId="0" borderId="37" xfId="0" applyFont="1" applyBorder="1" applyAlignment="1">
      <alignment horizontal="left" vertical="center" wrapText="1" indent="1"/>
    </xf>
    <xf numFmtId="0" fontId="25" fillId="0" borderId="0" xfId="0" applyFont="1" applyAlignment="1">
      <alignment horizontal="left" vertical="center" wrapText="1" indent="1"/>
    </xf>
    <xf numFmtId="0" fontId="25" fillId="0" borderId="38" xfId="0" applyFont="1" applyBorder="1" applyAlignment="1">
      <alignment horizontal="left" vertical="center" wrapText="1" indent="1"/>
    </xf>
    <xf numFmtId="0" fontId="25" fillId="0" borderId="39" xfId="0" applyFont="1" applyBorder="1" applyAlignment="1">
      <alignment horizontal="left" vertical="center" wrapText="1" indent="1"/>
    </xf>
    <xf numFmtId="0" fontId="25" fillId="0" borderId="40" xfId="0" applyFont="1" applyBorder="1" applyAlignment="1">
      <alignment horizontal="left" vertical="center" wrapText="1" indent="1"/>
    </xf>
    <xf numFmtId="0" fontId="25" fillId="0" borderId="41" xfId="0" applyFont="1" applyBorder="1" applyAlignment="1">
      <alignment horizontal="left" vertical="center" wrapText="1" indent="1"/>
    </xf>
    <xf numFmtId="0" fontId="18" fillId="0" borderId="20" xfId="0" applyFont="1" applyBorder="1" applyAlignment="1">
      <alignment horizontal="center" vertical="center"/>
    </xf>
    <xf numFmtId="0" fontId="12" fillId="8" borderId="0" xfId="0" applyFont="1" applyFill="1" applyAlignment="1">
      <alignment horizontal="center" vertical="center"/>
    </xf>
    <xf numFmtId="0" fontId="29" fillId="8" borderId="0" xfId="0" applyFont="1" applyFill="1" applyAlignment="1">
      <alignment horizontal="center" vertical="center"/>
    </xf>
    <xf numFmtId="0" fontId="13" fillId="3" borderId="15" xfId="0" applyFont="1" applyFill="1" applyBorder="1" applyAlignment="1">
      <alignment horizontal="center" vertical="center" wrapText="1"/>
    </xf>
    <xf numFmtId="0" fontId="13" fillId="3" borderId="21" xfId="0" applyFont="1" applyFill="1" applyBorder="1" applyAlignment="1">
      <alignment horizontal="center" vertical="center"/>
    </xf>
    <xf numFmtId="0" fontId="0" fillId="6" borderId="25" xfId="0" applyFill="1" applyBorder="1" applyAlignment="1">
      <alignment horizontal="center" vertical="center" wrapText="1"/>
    </xf>
    <xf numFmtId="0" fontId="0" fillId="6" borderId="0" xfId="0" applyFill="1" applyAlignment="1">
      <alignment horizontal="center" vertical="center" wrapText="1"/>
    </xf>
    <xf numFmtId="0" fontId="17" fillId="8" borderId="0" xfId="1" applyFont="1" applyFill="1" applyAlignment="1">
      <alignment horizontal="center" vertical="center"/>
    </xf>
    <xf numFmtId="0" fontId="33" fillId="0" borderId="31" xfId="0" applyFont="1" applyBorder="1" applyAlignment="1">
      <alignment horizontal="left" vertical="center" wrapText="1"/>
    </xf>
    <xf numFmtId="0" fontId="33" fillId="0" borderId="0" xfId="0" applyFont="1" applyAlignment="1">
      <alignment horizontal="left" vertical="center" wrapText="1"/>
    </xf>
    <xf numFmtId="0" fontId="33" fillId="0" borderId="38" xfId="0" applyFont="1" applyBorder="1" applyAlignment="1">
      <alignment horizontal="left" vertical="center" wrapText="1"/>
    </xf>
    <xf numFmtId="0" fontId="6" fillId="2" borderId="23"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22" xfId="0" applyFont="1" applyFill="1" applyBorder="1" applyAlignment="1">
      <alignment horizontal="center" vertical="center" wrapText="1" shrinkToFit="1"/>
    </xf>
    <xf numFmtId="0" fontId="6" fillId="2" borderId="29" xfId="0" applyFont="1" applyFill="1" applyBorder="1" applyAlignment="1">
      <alignment horizontal="center" vertical="center" wrapText="1" shrinkToFit="1"/>
    </xf>
    <xf numFmtId="0" fontId="22" fillId="0" borderId="31" xfId="0" applyFont="1" applyBorder="1" applyAlignment="1">
      <alignment horizontal="center" vertical="center" wrapText="1"/>
    </xf>
    <xf numFmtId="0" fontId="22" fillId="0" borderId="0" xfId="0" applyFont="1" applyAlignment="1">
      <alignment horizontal="center" vertical="center" wrapText="1"/>
    </xf>
    <xf numFmtId="0" fontId="22" fillId="0" borderId="32" xfId="0" applyFont="1" applyBorder="1" applyAlignment="1">
      <alignment horizontal="center" vertical="center" wrapText="1"/>
    </xf>
    <xf numFmtId="0" fontId="22" fillId="0" borderId="33" xfId="0" applyFont="1" applyBorder="1" applyAlignment="1">
      <alignment horizontal="center" vertical="center" wrapText="1"/>
    </xf>
    <xf numFmtId="0" fontId="6" fillId="2" borderId="22"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0" fillId="2" borderId="22" xfId="0" applyFill="1" applyBorder="1" applyAlignment="1">
      <alignment horizontal="center" vertical="center" wrapText="1"/>
    </xf>
    <xf numFmtId="0" fontId="0" fillId="2" borderId="29" xfId="0" applyFill="1" applyBorder="1" applyAlignment="1">
      <alignment horizontal="center" vertical="center" wrapText="1"/>
    </xf>
    <xf numFmtId="0" fontId="14" fillId="0" borderId="0" xfId="0" applyFont="1" applyAlignment="1">
      <alignment horizontal="center" vertical="center"/>
    </xf>
    <xf numFmtId="0" fontId="22" fillId="0" borderId="23" xfId="0" applyFont="1" applyBorder="1" applyAlignment="1">
      <alignment horizontal="center" vertical="center" textRotation="255"/>
    </xf>
    <xf numFmtId="0" fontId="22" fillId="0" borderId="2" xfId="0" applyFont="1" applyBorder="1" applyAlignment="1">
      <alignment horizontal="center" vertical="center" textRotation="255"/>
    </xf>
    <xf numFmtId="0" fontId="24" fillId="2" borderId="4"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4" xfId="0" applyFont="1" applyFill="1" applyBorder="1" applyAlignment="1">
      <alignment horizontal="center" vertical="center" wrapText="1" shrinkToFit="1"/>
    </xf>
    <xf numFmtId="0" fontId="6" fillId="2" borderId="5" xfId="0" applyFont="1" applyFill="1" applyBorder="1" applyAlignment="1">
      <alignment horizontal="center" vertical="center" wrapText="1" shrinkToFit="1"/>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2" fillId="0" borderId="0" xfId="0" applyFont="1" applyAlignment="1">
      <alignment horizontal="center" vertical="center"/>
    </xf>
    <xf numFmtId="0" fontId="6" fillId="2" borderId="49"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49" xfId="0" applyFont="1" applyFill="1" applyBorder="1" applyAlignment="1">
      <alignment horizontal="center" vertical="center" wrapText="1"/>
    </xf>
    <xf numFmtId="0" fontId="6" fillId="2" borderId="52" xfId="0" applyFont="1" applyFill="1" applyBorder="1" applyAlignment="1">
      <alignment horizontal="center" vertical="center" wrapText="1"/>
    </xf>
    <xf numFmtId="0" fontId="6" fillId="2" borderId="42" xfId="0" applyFont="1" applyFill="1" applyBorder="1" applyAlignment="1">
      <alignment horizontal="center" vertical="center" wrapText="1" shrinkToFit="1"/>
    </xf>
    <xf numFmtId="0" fontId="6" fillId="2" borderId="43" xfId="0" applyFont="1" applyFill="1" applyBorder="1" applyAlignment="1">
      <alignment horizontal="center" vertical="center" wrapText="1" shrinkToFit="1"/>
    </xf>
    <xf numFmtId="0" fontId="22" fillId="0" borderId="0" xfId="0" applyFont="1" applyAlignment="1">
      <alignment horizontal="left" vertical="center" wrapText="1"/>
    </xf>
    <xf numFmtId="0" fontId="22" fillId="0" borderId="0" xfId="0" applyFont="1" applyAlignment="1">
      <alignment horizontal="left" vertical="center"/>
    </xf>
    <xf numFmtId="0" fontId="22" fillId="0" borderId="33" xfId="0" applyFont="1" applyBorder="1" applyAlignment="1">
      <alignment horizontal="left" vertical="center"/>
    </xf>
  </cellXfs>
  <cellStyles count="4">
    <cellStyle name="ハイパーリンク" xfId="1" builtinId="8"/>
    <cellStyle name="標準" xfId="0" builtinId="0"/>
    <cellStyle name="標準 2" xfId="2" xr:uid="{00000000-0005-0000-0000-000002000000}"/>
    <cellStyle name="標準 6" xfId="3" xr:uid="{94DC9A71-F447-48C3-ACCD-1CDC4DEF5DC4}"/>
  </cellStyles>
  <dxfs count="5">
    <dxf>
      <fill>
        <patternFill>
          <bgColor rgb="FFFFFF99"/>
        </patternFill>
      </fill>
    </dxf>
    <dxf>
      <fill>
        <patternFill>
          <bgColor rgb="FFFFFF99"/>
        </patternFill>
      </fill>
    </dxf>
    <dxf>
      <fill>
        <patternFill>
          <bgColor rgb="FFFF0000"/>
        </patternFill>
      </fill>
    </dxf>
    <dxf>
      <fill>
        <patternFill>
          <bgColor theme="1"/>
        </patternFill>
      </fill>
    </dxf>
    <dxf>
      <fill>
        <patternFill patternType="none">
          <bgColor auto="1"/>
        </patternFill>
      </fill>
    </dxf>
  </dxfs>
  <tableStyles count="0" defaultTableStyle="TableStyleMedium9" defaultPivotStyle="PivotStyleLight16"/>
  <colors>
    <mruColors>
      <color rgb="FFFFFF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57150</xdr:colOff>
          <xdr:row>4</xdr:row>
          <xdr:rowOff>19050</xdr:rowOff>
        </xdr:from>
        <xdr:to>
          <xdr:col>10</xdr:col>
          <xdr:colOff>0</xdr:colOff>
          <xdr:row>4</xdr:row>
          <xdr:rowOff>314325</xdr:rowOff>
        </xdr:to>
        <xdr:sp macro="" textlink="">
          <xdr:nvSpPr>
            <xdr:cNvPr id="2073" name="Button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ファイル保存</a:t>
              </a:r>
            </a:p>
          </xdr:txBody>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12"/>
  <sheetViews>
    <sheetView tabSelected="1" topLeftCell="A4" workbookViewId="0">
      <selection activeCell="B5" sqref="B5"/>
    </sheetView>
  </sheetViews>
  <sheetFormatPr defaultRowHeight="13.5"/>
  <cols>
    <col min="1" max="6" width="15.75" customWidth="1"/>
    <col min="7" max="7" width="18.375" customWidth="1"/>
    <col min="8" max="11" width="15.75" customWidth="1"/>
    <col min="13" max="13" width="20.375" customWidth="1"/>
  </cols>
  <sheetData>
    <row r="1" spans="1:13" ht="30" customHeight="1">
      <c r="A1" s="130" t="str">
        <f>設定!B4&amp;"　宮崎県審判講習会・救急救命講習会申込取りまとめ表"</f>
        <v>令和8年度　宮崎県審判講習会・救急救命講習会申込取りまとめ表</v>
      </c>
      <c r="B1" s="130"/>
      <c r="C1" s="130"/>
      <c r="D1" s="130"/>
      <c r="E1" s="130"/>
      <c r="F1" s="130"/>
      <c r="G1" s="130"/>
      <c r="H1" s="130"/>
      <c r="I1" s="130"/>
      <c r="J1" s="130"/>
    </row>
    <row r="2" spans="1:13" ht="17.25">
      <c r="A2" s="43" t="s">
        <v>0</v>
      </c>
      <c r="B2" s="136" t="str">
        <f>HYPERLINK("mailto:"&amp;設定!F4&amp;"?subject="&amp;設定!G4&amp;"",設定!F4&amp;"（クリックで送信準備）")</f>
        <v>sinpan@miyazaki-karate.jp（クリックで送信準備）</v>
      </c>
      <c r="C2" s="136"/>
      <c r="D2" s="136"/>
      <c r="E2" s="136"/>
      <c r="F2" s="131" t="s">
        <v>1</v>
      </c>
      <c r="G2" s="131"/>
      <c r="H2" s="131"/>
      <c r="I2" s="131"/>
      <c r="J2" s="131"/>
    </row>
    <row r="3" spans="1:13" ht="30" customHeight="1" thickBot="1">
      <c r="B3" s="10" t="s">
        <v>2</v>
      </c>
      <c r="C3" s="33">
        <f>設定!E4</f>
        <v>46122</v>
      </c>
      <c r="D3" s="34">
        <f>WEEKDAY(C3,1)</f>
        <v>6</v>
      </c>
      <c r="E3" s="26" t="s">
        <v>3</v>
      </c>
    </row>
    <row r="4" spans="1:13" ht="35.25" customHeight="1">
      <c r="A4" s="132" t="s">
        <v>4</v>
      </c>
      <c r="B4" s="7" t="s">
        <v>5</v>
      </c>
      <c r="C4" s="49" t="s">
        <v>6</v>
      </c>
      <c r="D4" s="8" t="s">
        <v>7</v>
      </c>
      <c r="E4" s="42" t="s">
        <v>8</v>
      </c>
      <c r="F4" s="8" t="s">
        <v>9</v>
      </c>
      <c r="G4" s="9" t="s">
        <v>10</v>
      </c>
      <c r="H4" s="21" t="s">
        <v>11</v>
      </c>
      <c r="I4" s="134" t="s">
        <v>12</v>
      </c>
      <c r="J4" s="135"/>
    </row>
    <row r="5" spans="1:13" ht="26.25" customHeight="1" thickBot="1">
      <c r="A5" s="133"/>
      <c r="B5" s="15"/>
      <c r="C5" s="50"/>
      <c r="D5" s="13">
        <f>設定!D4*C10+設定!D6*D10</f>
        <v>0</v>
      </c>
      <c r="E5" s="16"/>
      <c r="F5" s="17"/>
      <c r="G5" s="18"/>
      <c r="H5" s="22" t="str">
        <f>B5&amp;"審判講習会申込"</f>
        <v>審判講習会申込</v>
      </c>
      <c r="I5" s="41"/>
    </row>
    <row r="6" spans="1:13" ht="26.25" customHeight="1">
      <c r="A6" s="129" t="s">
        <v>13</v>
      </c>
      <c r="B6" s="129"/>
      <c r="C6" s="129"/>
      <c r="D6" s="129"/>
      <c r="E6" s="129"/>
      <c r="F6" s="129"/>
      <c r="G6" s="129"/>
      <c r="H6" s="40" t="s">
        <v>14</v>
      </c>
    </row>
    <row r="7" spans="1:13" ht="43.9" customHeight="1" thickBot="1">
      <c r="A7" s="118" t="s">
        <v>15</v>
      </c>
      <c r="B7" s="119"/>
      <c r="C7" s="119"/>
      <c r="D7" s="119"/>
      <c r="E7" s="119"/>
      <c r="F7" s="119"/>
      <c r="G7" s="119"/>
      <c r="H7" s="40"/>
    </row>
    <row r="8" spans="1:13" ht="67.900000000000006" customHeight="1" thickTop="1" thickBot="1">
      <c r="A8" s="124" t="s">
        <v>16</v>
      </c>
      <c r="B8" s="124"/>
      <c r="C8" s="124"/>
      <c r="D8" s="124"/>
      <c r="E8" s="124"/>
      <c r="F8" s="124"/>
      <c r="G8" s="125"/>
      <c r="H8" s="120" t="s">
        <v>17</v>
      </c>
      <c r="I8" s="121"/>
      <c r="J8" s="121"/>
      <c r="K8" s="121"/>
      <c r="L8" s="121"/>
      <c r="M8" s="122"/>
    </row>
    <row r="9" spans="1:13" ht="35.450000000000003" customHeight="1" thickTop="1">
      <c r="A9" s="44" t="s">
        <v>18</v>
      </c>
      <c r="B9" s="45" t="s">
        <v>19</v>
      </c>
      <c r="C9" s="112" t="s">
        <v>20</v>
      </c>
      <c r="D9" s="113" t="s">
        <v>21</v>
      </c>
      <c r="E9" s="137" t="str">
        <f>IF(主要大会確認表!S3=0,"主要大会確認表の入力がありません。入力をお願いいたします。","")</f>
        <v>主要大会確認表の入力がありません。入力をお願いいたします。</v>
      </c>
      <c r="F9" s="138"/>
      <c r="G9" s="139"/>
      <c r="H9" s="123"/>
      <c r="I9" s="124"/>
      <c r="J9" s="124"/>
      <c r="K9" s="124"/>
      <c r="L9" s="124"/>
      <c r="M9" s="125"/>
    </row>
    <row r="10" spans="1:13" ht="31.9" customHeight="1" thickBot="1">
      <c r="A10" s="46">
        <f>申込!B3</f>
        <v>0</v>
      </c>
      <c r="B10" s="47">
        <f>申込!C3</f>
        <v>0</v>
      </c>
      <c r="C10" s="48">
        <f>SUM(A10:B10)</f>
        <v>0</v>
      </c>
      <c r="D10" s="114">
        <f>申込!$D$3</f>
        <v>0</v>
      </c>
      <c r="E10" s="137"/>
      <c r="F10" s="138"/>
      <c r="G10" s="139"/>
      <c r="H10" s="123"/>
      <c r="I10" s="124"/>
      <c r="J10" s="124"/>
      <c r="K10" s="124"/>
      <c r="L10" s="124"/>
      <c r="M10" s="125"/>
    </row>
    <row r="11" spans="1:13" ht="19.5" customHeight="1" thickTop="1" thickBot="1">
      <c r="H11" s="126"/>
      <c r="I11" s="127"/>
      <c r="J11" s="127"/>
      <c r="K11" s="127"/>
      <c r="L11" s="127"/>
      <c r="M11" s="128"/>
    </row>
    <row r="12" spans="1:13" ht="18" thickTop="1">
      <c r="E12" s="12"/>
      <c r="F12" s="11"/>
      <c r="G12" s="11"/>
    </row>
  </sheetData>
  <sheetProtection algorithmName="SHA-512" hashValue="UKJz9v6mBCh2QeiWNF+TcpewzpDSiTykGCw8aJ5budDn9vAQeGJqBG4Nisww1Wh8JXkVJd0AiB9eNpbQPCoj6A==" saltValue="y1bP+Mg3RVDxyxT3gnMirw==" spinCount="100000" sheet="1" objects="1" scenarios="1"/>
  <mergeCells count="10">
    <mergeCell ref="A7:G7"/>
    <mergeCell ref="H8:M11"/>
    <mergeCell ref="A6:G6"/>
    <mergeCell ref="A1:J1"/>
    <mergeCell ref="F2:J2"/>
    <mergeCell ref="A4:A5"/>
    <mergeCell ref="I4:J4"/>
    <mergeCell ref="B2:E2"/>
    <mergeCell ref="A8:G8"/>
    <mergeCell ref="E9:G10"/>
  </mergeCells>
  <phoneticPr fontId="1"/>
  <conditionalFormatting sqref="C9:D10">
    <cfRule type="cellIs" dxfId="4" priority="3" operator="equal">
      <formula>""</formula>
    </cfRule>
  </conditionalFormatting>
  <conditionalFormatting sqref="D5:G5">
    <cfRule type="expression" dxfId="3" priority="4">
      <formula>$E$9="主要大会確認表の入力がありません。入力をお願いいたします。"</formula>
    </cfRule>
  </conditionalFormatting>
  <conditionalFormatting sqref="E9:G10">
    <cfRule type="cellIs" dxfId="2" priority="1" operator="equal">
      <formula>"主要大会確認表の入力がありません。入力をお願いいたします。"</formula>
    </cfRule>
  </conditionalFormatting>
  <dataValidations count="1">
    <dataValidation type="list" allowBlank="1" showInputMessage="1" showErrorMessage="1" sqref="C5" xr:uid="{A4D419E9-3EF8-4414-99B0-003F5733FF54}">
      <formula1>"剛柔,松濤館,糸東,和道,諸派"</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3" r:id="rId4" name="Button 25">
              <controlPr defaultSize="0" print="0" autoFill="0" autoPict="0" macro="[0]!Macro7">
                <anchor moveWithCells="1" sizeWithCells="1">
                  <from>
                    <xdr:col>8</xdr:col>
                    <xdr:colOff>57150</xdr:colOff>
                    <xdr:row>4</xdr:row>
                    <xdr:rowOff>19050</xdr:rowOff>
                  </from>
                  <to>
                    <xdr:col>10</xdr:col>
                    <xdr:colOff>0</xdr:colOff>
                    <xdr:row>4</xdr:row>
                    <xdr:rowOff>314325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設定!$C$4:$C$62</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39997558519241921"/>
    <pageSetUpPr fitToPage="1"/>
  </sheetPr>
  <dimension ref="A1:W35"/>
  <sheetViews>
    <sheetView workbookViewId="0">
      <selection activeCell="D6" sqref="D6"/>
    </sheetView>
  </sheetViews>
  <sheetFormatPr defaultColWidth="9" defaultRowHeight="18" customHeight="1"/>
  <cols>
    <col min="1" max="1" width="7.375" style="2" customWidth="1"/>
    <col min="2" max="7" width="13.125" style="1" customWidth="1"/>
    <col min="8" max="8" width="18.375" style="1" customWidth="1"/>
    <col min="9" max="9" width="20.375" style="14" customWidth="1"/>
    <col min="10" max="11" width="12.875" style="14" customWidth="1"/>
    <col min="12" max="16" width="13.375" style="1" customWidth="1"/>
    <col min="17" max="17" width="13.75" style="1" customWidth="1"/>
    <col min="18" max="18" width="12.375" style="1" customWidth="1"/>
    <col min="19" max="20" width="11.25" style="2" hidden="1" customWidth="1"/>
    <col min="21" max="21" width="12.75" style="1" customWidth="1"/>
    <col min="22" max="23" width="6.25" style="1" customWidth="1"/>
    <col min="24" max="24" width="4.25" style="1" customWidth="1"/>
    <col min="25" max="16384" width="9" style="1"/>
  </cols>
  <sheetData>
    <row r="1" spans="1:23" ht="27" customHeight="1" thickBot="1">
      <c r="A1" s="152" t="s">
        <v>22</v>
      </c>
      <c r="B1" s="152"/>
      <c r="C1" s="152"/>
      <c r="D1" s="152"/>
      <c r="E1" s="152"/>
      <c r="F1" s="152"/>
      <c r="G1" s="152"/>
      <c r="H1" s="152"/>
      <c r="I1" s="152"/>
      <c r="J1" s="152"/>
      <c r="K1" s="152"/>
      <c r="L1" s="152"/>
      <c r="M1" s="152"/>
      <c r="N1" s="152"/>
      <c r="O1" s="152"/>
      <c r="P1" s="152"/>
      <c r="Q1" s="152"/>
      <c r="S1" s="1"/>
      <c r="T1" s="1"/>
    </row>
    <row r="2" spans="1:23" ht="42" customHeight="1" thickTop="1">
      <c r="A2" s="153" t="s">
        <v>23</v>
      </c>
      <c r="B2" s="36" t="s">
        <v>18</v>
      </c>
      <c r="C2" s="109" t="s">
        <v>19</v>
      </c>
      <c r="D2" s="111" t="s">
        <v>24</v>
      </c>
      <c r="E2" s="144" t="s">
        <v>25</v>
      </c>
      <c r="F2" s="145"/>
      <c r="G2" s="145"/>
      <c r="H2" s="145"/>
      <c r="I2" s="107"/>
      <c r="J2" s="107"/>
      <c r="P2" s="2"/>
      <c r="Q2" s="2"/>
      <c r="S2" s="1"/>
      <c r="T2" s="1"/>
    </row>
    <row r="3" spans="1:23" ht="40.15" customHeight="1" thickBot="1">
      <c r="A3" s="154"/>
      <c r="B3" s="39">
        <f>COUNTIF($C$6:$C$25,"○")</f>
        <v>0</v>
      </c>
      <c r="C3" s="110">
        <f>COUNTIF($D$6:$D$25,"○")</f>
        <v>0</v>
      </c>
      <c r="D3" s="58">
        <f>COUNTIF($E$6:$E$25,"○")</f>
        <v>0</v>
      </c>
      <c r="E3" s="146"/>
      <c r="F3" s="147"/>
      <c r="G3" s="147"/>
      <c r="H3" s="147"/>
      <c r="I3" s="108"/>
      <c r="J3" s="108"/>
      <c r="P3" s="2"/>
      <c r="Q3" s="2"/>
      <c r="S3" s="1"/>
      <c r="T3" s="1"/>
    </row>
    <row r="4" spans="1:23" ht="40.15" customHeight="1" thickTop="1">
      <c r="A4" s="140" t="s">
        <v>26</v>
      </c>
      <c r="B4" s="161" t="s">
        <v>27</v>
      </c>
      <c r="C4" s="161" t="s">
        <v>28</v>
      </c>
      <c r="D4" s="161" t="s">
        <v>29</v>
      </c>
      <c r="E4" s="148" t="s">
        <v>30</v>
      </c>
      <c r="F4" s="150" t="s">
        <v>31</v>
      </c>
      <c r="G4" s="150" t="s">
        <v>32</v>
      </c>
      <c r="H4" s="156" t="s">
        <v>33</v>
      </c>
      <c r="I4" s="142" t="s">
        <v>34</v>
      </c>
      <c r="J4" s="158" t="s">
        <v>35</v>
      </c>
      <c r="K4" s="158" t="s">
        <v>36</v>
      </c>
      <c r="L4" s="158" t="s">
        <v>37</v>
      </c>
      <c r="M4" s="155" t="s">
        <v>38</v>
      </c>
      <c r="N4" s="155"/>
      <c r="O4" s="156" t="s">
        <v>39</v>
      </c>
      <c r="P4" s="156"/>
      <c r="Q4" s="156" t="s">
        <v>40</v>
      </c>
      <c r="R4" s="157"/>
      <c r="S4" s="1"/>
      <c r="T4" s="1"/>
    </row>
    <row r="5" spans="1:23" ht="40.15" customHeight="1" thickBot="1">
      <c r="A5" s="141"/>
      <c r="B5" s="162"/>
      <c r="C5" s="162"/>
      <c r="D5" s="162"/>
      <c r="E5" s="149"/>
      <c r="F5" s="151"/>
      <c r="G5" s="151"/>
      <c r="H5" s="160"/>
      <c r="I5" s="143"/>
      <c r="J5" s="159"/>
      <c r="K5" s="159"/>
      <c r="L5" s="159"/>
      <c r="M5" s="52" t="s">
        <v>41</v>
      </c>
      <c r="N5" s="115" t="s">
        <v>42</v>
      </c>
      <c r="O5" s="52" t="s">
        <v>41</v>
      </c>
      <c r="P5" s="115" t="s">
        <v>42</v>
      </c>
      <c r="Q5" s="52" t="s">
        <v>41</v>
      </c>
      <c r="R5" s="53" t="s">
        <v>42</v>
      </c>
      <c r="S5" s="1"/>
      <c r="T5" s="1"/>
    </row>
    <row r="6" spans="1:23" ht="21.75" customHeight="1" thickTop="1">
      <c r="A6" s="51">
        <v>1</v>
      </c>
      <c r="B6" s="54" t="str">
        <f>IF(H6="","",取りまとめシート!$B$5)</f>
        <v/>
      </c>
      <c r="C6" s="74"/>
      <c r="D6" s="74"/>
      <c r="E6" s="75"/>
      <c r="F6" s="75"/>
      <c r="G6" s="75"/>
      <c r="H6" s="76"/>
      <c r="I6" s="95"/>
      <c r="J6" s="37" t="str">
        <f>IF(H6="","",DATEDIF(I6,設定!$A$4,"Y"))</f>
        <v/>
      </c>
      <c r="K6" s="37" t="str">
        <f>IF(H6="","",取りまとめシート!$C$5)</f>
        <v/>
      </c>
      <c r="L6" s="74"/>
      <c r="M6" s="84"/>
      <c r="N6" s="84"/>
      <c r="O6" s="74"/>
      <c r="P6" s="84"/>
      <c r="Q6" s="74"/>
      <c r="R6" s="98"/>
      <c r="S6" s="1" t="s">
        <v>43</v>
      </c>
      <c r="T6" s="1" t="s">
        <v>44</v>
      </c>
    </row>
    <row r="7" spans="1:23" ht="21.75" customHeight="1">
      <c r="A7" s="6">
        <v>2</v>
      </c>
      <c r="B7" s="55" t="str">
        <f>IF(H7="","",取りまとめシート!$B$5)</f>
        <v/>
      </c>
      <c r="C7" s="77"/>
      <c r="D7" s="77"/>
      <c r="E7" s="78"/>
      <c r="F7" s="78"/>
      <c r="G7" s="78"/>
      <c r="H7" s="79"/>
      <c r="I7" s="96"/>
      <c r="J7" s="38" t="str">
        <f>IF(H7="","",DATEDIF(I7,設定!$A$4,"Y"))</f>
        <v/>
      </c>
      <c r="K7" s="38" t="str">
        <f>IF(H7="","",取りまとめシート!$C$5)</f>
        <v/>
      </c>
      <c r="L7" s="77"/>
      <c r="M7" s="88"/>
      <c r="N7" s="88"/>
      <c r="O7" s="77"/>
      <c r="P7" s="88"/>
      <c r="Q7" s="77"/>
      <c r="R7" s="99"/>
      <c r="S7" s="1" t="s">
        <v>45</v>
      </c>
      <c r="T7" s="2" t="s">
        <v>46</v>
      </c>
    </row>
    <row r="8" spans="1:23" ht="21.75" customHeight="1">
      <c r="A8" s="6">
        <v>3</v>
      </c>
      <c r="B8" s="55" t="str">
        <f>IF(H8="","",取りまとめシート!$B$5)</f>
        <v/>
      </c>
      <c r="C8" s="77"/>
      <c r="D8" s="77"/>
      <c r="E8" s="78"/>
      <c r="F8" s="78"/>
      <c r="G8" s="78"/>
      <c r="H8" s="79"/>
      <c r="I8" s="96"/>
      <c r="J8" s="38" t="str">
        <f>IF(H8="","",DATEDIF(I8,設定!$A$4,"Y"))</f>
        <v/>
      </c>
      <c r="K8" s="38" t="str">
        <f>IF(H8="","",取りまとめシート!$C$5)</f>
        <v/>
      </c>
      <c r="L8" s="77"/>
      <c r="M8" s="88"/>
      <c r="N8" s="88"/>
      <c r="O8" s="77"/>
      <c r="P8" s="88"/>
      <c r="Q8" s="77"/>
      <c r="R8" s="99"/>
      <c r="S8" s="2" t="s">
        <v>47</v>
      </c>
      <c r="T8" s="2" t="s">
        <v>48</v>
      </c>
      <c r="U8" s="2"/>
      <c r="V8" s="2"/>
      <c r="W8" s="2"/>
    </row>
    <row r="9" spans="1:23" ht="21.75" customHeight="1">
      <c r="A9" s="6">
        <v>4</v>
      </c>
      <c r="B9" s="55" t="str">
        <f>IF(H9="","",取りまとめシート!$B$5)</f>
        <v/>
      </c>
      <c r="C9" s="77"/>
      <c r="D9" s="77"/>
      <c r="E9" s="78"/>
      <c r="F9" s="78"/>
      <c r="G9" s="78"/>
      <c r="H9" s="79"/>
      <c r="I9" s="96"/>
      <c r="J9" s="38" t="str">
        <f>IF(H9="","",DATEDIF(I9,設定!$A$4,"Y"))</f>
        <v/>
      </c>
      <c r="K9" s="38" t="str">
        <f>IF(H9="","",取りまとめシート!$C$5)</f>
        <v/>
      </c>
      <c r="L9" s="77"/>
      <c r="M9" s="88"/>
      <c r="N9" s="88"/>
      <c r="O9" s="77"/>
      <c r="P9" s="88"/>
      <c r="Q9" s="77"/>
      <c r="R9" s="99"/>
      <c r="S9" s="3" t="s">
        <v>49</v>
      </c>
      <c r="T9" s="4" t="s">
        <v>50</v>
      </c>
      <c r="U9" s="2"/>
      <c r="V9" s="2"/>
      <c r="W9" s="2"/>
    </row>
    <row r="10" spans="1:23" ht="20.25" customHeight="1">
      <c r="A10" s="6">
        <v>5</v>
      </c>
      <c r="B10" s="55" t="str">
        <f>IF(H10="","",取りまとめシート!$B$5)</f>
        <v/>
      </c>
      <c r="C10" s="77"/>
      <c r="D10" s="77"/>
      <c r="E10" s="78"/>
      <c r="F10" s="78"/>
      <c r="G10" s="78"/>
      <c r="H10" s="79"/>
      <c r="I10" s="96"/>
      <c r="J10" s="38" t="str">
        <f>IF(H10="","",DATEDIF(I10,設定!$A$4,"Y"))</f>
        <v/>
      </c>
      <c r="K10" s="38" t="str">
        <f>IF(H10="","",取りまとめシート!$C$5)</f>
        <v/>
      </c>
      <c r="L10" s="77"/>
      <c r="M10" s="88"/>
      <c r="N10" s="88"/>
      <c r="O10" s="77"/>
      <c r="P10" s="88"/>
      <c r="Q10" s="77"/>
      <c r="R10" s="99"/>
      <c r="S10" s="5" t="s">
        <v>51</v>
      </c>
      <c r="T10" s="2" t="s">
        <v>52</v>
      </c>
    </row>
    <row r="11" spans="1:23" s="2" customFormat="1" ht="20.25" customHeight="1">
      <c r="A11" s="6">
        <v>6</v>
      </c>
      <c r="B11" s="55" t="str">
        <f>IF(H11="","",取りまとめシート!$B$5)</f>
        <v/>
      </c>
      <c r="C11" s="77"/>
      <c r="D11" s="77"/>
      <c r="E11" s="78"/>
      <c r="F11" s="78"/>
      <c r="G11" s="78"/>
      <c r="H11" s="79"/>
      <c r="I11" s="96"/>
      <c r="J11" s="38" t="str">
        <f>IF(H11="","",DATEDIF(I11,設定!$A$4,"Y"))</f>
        <v/>
      </c>
      <c r="K11" s="38" t="str">
        <f>IF(H11="","",取りまとめシート!$C$5)</f>
        <v/>
      </c>
      <c r="L11" s="77"/>
      <c r="M11" s="88"/>
      <c r="N11" s="88"/>
      <c r="O11" s="77"/>
      <c r="P11" s="88"/>
      <c r="Q11" s="77"/>
      <c r="R11" s="99"/>
      <c r="S11" s="2" t="str">
        <f>IF(O7="〇",VLOOKUP($H7,$T$7:$U$9,2,0),"")</f>
        <v/>
      </c>
      <c r="T11" s="2" t="s">
        <v>53</v>
      </c>
      <c r="U11" s="1"/>
      <c r="V11" s="1"/>
      <c r="W11" s="1"/>
    </row>
    <row r="12" spans="1:23" s="2" customFormat="1" ht="20.25" customHeight="1">
      <c r="A12" s="6">
        <v>7</v>
      </c>
      <c r="B12" s="55" t="str">
        <f>IF(H12="","",取りまとめシート!$B$5)</f>
        <v/>
      </c>
      <c r="C12" s="77"/>
      <c r="D12" s="77"/>
      <c r="E12" s="78"/>
      <c r="F12" s="78"/>
      <c r="G12" s="78"/>
      <c r="H12" s="79"/>
      <c r="I12" s="96"/>
      <c r="J12" s="38" t="str">
        <f>IF(H12="","",DATEDIF(I12,設定!$A$4,"Y"))</f>
        <v/>
      </c>
      <c r="K12" s="38" t="str">
        <f>IF(H12="","",取りまとめシート!$C$5)</f>
        <v/>
      </c>
      <c r="L12" s="77"/>
      <c r="M12" s="88"/>
      <c r="N12" s="88"/>
      <c r="O12" s="77"/>
      <c r="P12" s="88"/>
      <c r="Q12" s="77"/>
      <c r="R12" s="99"/>
      <c r="S12" s="2" t="str">
        <f>IF(O8="〇",VLOOKUP($H8,$T$7:$U$9,2,0),"")</f>
        <v/>
      </c>
      <c r="T12" s="2" t="s">
        <v>54</v>
      </c>
      <c r="U12" s="1"/>
      <c r="V12" s="1"/>
      <c r="W12" s="1"/>
    </row>
    <row r="13" spans="1:23" ht="20.25" customHeight="1">
      <c r="A13" s="6">
        <v>8</v>
      </c>
      <c r="B13" s="55" t="str">
        <f>IF(H13="","",取りまとめシート!$B$5)</f>
        <v/>
      </c>
      <c r="C13" s="77"/>
      <c r="D13" s="77"/>
      <c r="E13" s="78"/>
      <c r="F13" s="78"/>
      <c r="G13" s="78"/>
      <c r="H13" s="79"/>
      <c r="I13" s="96"/>
      <c r="J13" s="38" t="str">
        <f>IF(H13="","",DATEDIF(I13,設定!$A$4,"Y"))</f>
        <v/>
      </c>
      <c r="K13" s="38" t="str">
        <f>IF(H13="","",取りまとめシート!$C$5)</f>
        <v/>
      </c>
      <c r="L13" s="77"/>
      <c r="M13" s="88"/>
      <c r="N13" s="88"/>
      <c r="O13" s="77"/>
      <c r="P13" s="88"/>
      <c r="Q13" s="77"/>
      <c r="R13" s="99"/>
      <c r="S13" s="2" t="str">
        <f>IF(O9="〇",VLOOKUP($H9,$T$7:$U$9,2,0),"")</f>
        <v/>
      </c>
      <c r="T13" s="2" t="str">
        <f t="shared" ref="T13:T25" si="0">IF(P9="〇",VLOOKUP($H9,$T$7:$U$9,2,0),"")</f>
        <v/>
      </c>
    </row>
    <row r="14" spans="1:23" ht="20.25" customHeight="1">
      <c r="A14" s="6">
        <v>9</v>
      </c>
      <c r="B14" s="55" t="str">
        <f>IF(H14="","",取りまとめシート!$B$5)</f>
        <v/>
      </c>
      <c r="C14" s="77"/>
      <c r="D14" s="77"/>
      <c r="E14" s="78"/>
      <c r="F14" s="78"/>
      <c r="G14" s="78"/>
      <c r="H14" s="79"/>
      <c r="I14" s="96"/>
      <c r="J14" s="38" t="str">
        <f>IF(H14="","",DATEDIF(I14,設定!$A$4,"Y"))</f>
        <v/>
      </c>
      <c r="K14" s="38" t="str">
        <f>IF(H14="","",取りまとめシート!$C$5)</f>
        <v/>
      </c>
      <c r="L14" s="77"/>
      <c r="M14" s="88"/>
      <c r="N14" s="88"/>
      <c r="O14" s="77"/>
      <c r="P14" s="88"/>
      <c r="Q14" s="77"/>
      <c r="R14" s="99"/>
      <c r="S14" s="2" t="s">
        <v>43</v>
      </c>
      <c r="T14" s="2" t="str">
        <f t="shared" si="0"/>
        <v/>
      </c>
    </row>
    <row r="15" spans="1:23" ht="20.25" customHeight="1">
      <c r="A15" s="6">
        <v>10</v>
      </c>
      <c r="B15" s="55" t="str">
        <f>IF(H15="","",取りまとめシート!$B$5)</f>
        <v/>
      </c>
      <c r="C15" s="77"/>
      <c r="D15" s="77"/>
      <c r="E15" s="78"/>
      <c r="F15" s="78"/>
      <c r="G15" s="78"/>
      <c r="H15" s="79"/>
      <c r="I15" s="96"/>
      <c r="J15" s="38" t="str">
        <f>IF(H15="","",DATEDIF(I15,設定!$A$4,"Y"))</f>
        <v/>
      </c>
      <c r="K15" s="38" t="str">
        <f>IF(H15="","",取りまとめシート!$C$5)</f>
        <v/>
      </c>
      <c r="L15" s="77"/>
      <c r="M15" s="88"/>
      <c r="N15" s="88"/>
      <c r="O15" s="77"/>
      <c r="P15" s="88"/>
      <c r="Q15" s="77"/>
      <c r="R15" s="99"/>
      <c r="S15" s="2" t="s">
        <v>55</v>
      </c>
      <c r="T15" s="2" t="str">
        <f t="shared" si="0"/>
        <v/>
      </c>
    </row>
    <row r="16" spans="1:23" ht="20.25" customHeight="1">
      <c r="A16" s="6">
        <v>11</v>
      </c>
      <c r="B16" s="55" t="str">
        <f>IF(H16="","",取りまとめシート!$B$5)</f>
        <v/>
      </c>
      <c r="C16" s="77"/>
      <c r="D16" s="77"/>
      <c r="E16" s="78"/>
      <c r="F16" s="78"/>
      <c r="G16" s="78"/>
      <c r="H16" s="79"/>
      <c r="I16" s="96"/>
      <c r="J16" s="38" t="str">
        <f>IF(H16="","",DATEDIF(I16,設定!$A$4,"Y"))</f>
        <v/>
      </c>
      <c r="K16" s="38" t="str">
        <f>IF(H16="","",取りまとめシート!$C$5)</f>
        <v/>
      </c>
      <c r="L16" s="77"/>
      <c r="M16" s="88"/>
      <c r="N16" s="88"/>
      <c r="O16" s="77"/>
      <c r="P16" s="88"/>
      <c r="Q16" s="77"/>
      <c r="R16" s="99"/>
      <c r="S16" s="2" t="s">
        <v>56</v>
      </c>
      <c r="T16" s="2" t="str">
        <f t="shared" si="0"/>
        <v/>
      </c>
    </row>
    <row r="17" spans="1:20" ht="20.25" customHeight="1">
      <c r="A17" s="6">
        <v>12</v>
      </c>
      <c r="B17" s="55" t="str">
        <f>IF(H17="","",取りまとめシート!$B$5)</f>
        <v/>
      </c>
      <c r="C17" s="77"/>
      <c r="D17" s="77"/>
      <c r="E17" s="78"/>
      <c r="F17" s="78"/>
      <c r="G17" s="78"/>
      <c r="H17" s="79"/>
      <c r="I17" s="96"/>
      <c r="J17" s="38" t="str">
        <f>IF(H17="","",DATEDIF(I17,設定!$A$4,"Y"))</f>
        <v/>
      </c>
      <c r="K17" s="38" t="str">
        <f>IF(H17="","",取りまとめシート!$C$5)</f>
        <v/>
      </c>
      <c r="L17" s="77"/>
      <c r="M17" s="88"/>
      <c r="N17" s="88"/>
      <c r="O17" s="77"/>
      <c r="P17" s="88"/>
      <c r="Q17" s="77"/>
      <c r="R17" s="99"/>
      <c r="S17" s="2" t="s">
        <v>57</v>
      </c>
      <c r="T17" s="2" t="str">
        <f t="shared" si="0"/>
        <v/>
      </c>
    </row>
    <row r="18" spans="1:20" ht="20.25" customHeight="1">
      <c r="A18" s="6">
        <v>13</v>
      </c>
      <c r="B18" s="55" t="str">
        <f>IF(H18="","",取りまとめシート!$B$5)</f>
        <v/>
      </c>
      <c r="C18" s="77"/>
      <c r="D18" s="77"/>
      <c r="E18" s="78"/>
      <c r="F18" s="78"/>
      <c r="G18" s="78"/>
      <c r="H18" s="79"/>
      <c r="I18" s="96"/>
      <c r="J18" s="38" t="str">
        <f>IF(H18="","",DATEDIF(I18,設定!$A$4,"Y"))</f>
        <v/>
      </c>
      <c r="K18" s="38" t="str">
        <f>IF(H18="","",取りまとめシート!$C$5)</f>
        <v/>
      </c>
      <c r="L18" s="77"/>
      <c r="M18" s="88"/>
      <c r="N18" s="88"/>
      <c r="O18" s="77"/>
      <c r="P18" s="88"/>
      <c r="Q18" s="77"/>
      <c r="R18" s="99"/>
      <c r="S18" s="2" t="s">
        <v>58</v>
      </c>
      <c r="T18" s="2" t="str">
        <f t="shared" si="0"/>
        <v/>
      </c>
    </row>
    <row r="19" spans="1:20" ht="20.25" customHeight="1">
      <c r="A19" s="6">
        <v>14</v>
      </c>
      <c r="B19" s="55" t="str">
        <f>IF(H19="","",取りまとめシート!$B$5)</f>
        <v/>
      </c>
      <c r="C19" s="77"/>
      <c r="D19" s="77"/>
      <c r="E19" s="78"/>
      <c r="F19" s="78"/>
      <c r="G19" s="78"/>
      <c r="H19" s="79"/>
      <c r="I19" s="96"/>
      <c r="J19" s="38" t="str">
        <f>IF(H19="","",DATEDIF(I19,設定!$A$4,"Y"))</f>
        <v/>
      </c>
      <c r="K19" s="38" t="str">
        <f>IF(H19="","",取りまとめシート!$C$5)</f>
        <v/>
      </c>
      <c r="L19" s="77"/>
      <c r="M19" s="88"/>
      <c r="N19" s="88"/>
      <c r="O19" s="77"/>
      <c r="P19" s="88"/>
      <c r="Q19" s="77"/>
      <c r="R19" s="99"/>
      <c r="S19" s="2" t="str">
        <f t="shared" ref="S19:S25" si="1">IF(O15="〇",VLOOKUP($H15,$T$7:$U$9,2,0),"")</f>
        <v/>
      </c>
      <c r="T19" s="2" t="str">
        <f t="shared" si="0"/>
        <v/>
      </c>
    </row>
    <row r="20" spans="1:20" ht="20.25" customHeight="1">
      <c r="A20" s="6">
        <v>15</v>
      </c>
      <c r="B20" s="55" t="str">
        <f>IF(H20="","",取りまとめシート!$B$5)</f>
        <v/>
      </c>
      <c r="C20" s="77"/>
      <c r="D20" s="77"/>
      <c r="E20" s="78"/>
      <c r="F20" s="78"/>
      <c r="G20" s="78"/>
      <c r="H20" s="79"/>
      <c r="I20" s="96"/>
      <c r="J20" s="38" t="str">
        <f>IF(H20="","",DATEDIF(I20,設定!$A$4,"Y"))</f>
        <v/>
      </c>
      <c r="K20" s="38" t="str">
        <f>IF(H20="","",取りまとめシート!$C$5)</f>
        <v/>
      </c>
      <c r="L20" s="77"/>
      <c r="M20" s="88"/>
      <c r="N20" s="88"/>
      <c r="O20" s="77"/>
      <c r="P20" s="88"/>
      <c r="Q20" s="77"/>
      <c r="R20" s="99"/>
      <c r="S20" s="2" t="str">
        <f t="shared" si="1"/>
        <v/>
      </c>
      <c r="T20" s="2" t="str">
        <f t="shared" si="0"/>
        <v/>
      </c>
    </row>
    <row r="21" spans="1:20" ht="20.25" customHeight="1">
      <c r="A21" s="6">
        <v>16</v>
      </c>
      <c r="B21" s="55" t="str">
        <f>IF(H21="","",取りまとめシート!$B$5)</f>
        <v/>
      </c>
      <c r="C21" s="77"/>
      <c r="D21" s="77"/>
      <c r="E21" s="78"/>
      <c r="F21" s="78"/>
      <c r="G21" s="78"/>
      <c r="H21" s="79"/>
      <c r="I21" s="96"/>
      <c r="J21" s="38" t="str">
        <f>IF(H21="","",DATEDIF(I21,設定!$A$4,"Y"))</f>
        <v/>
      </c>
      <c r="K21" s="38" t="str">
        <f>IF(H21="","",取りまとめシート!$C$5)</f>
        <v/>
      </c>
      <c r="L21" s="77"/>
      <c r="M21" s="88"/>
      <c r="N21" s="88"/>
      <c r="O21" s="77"/>
      <c r="P21" s="88"/>
      <c r="Q21" s="77"/>
      <c r="R21" s="99"/>
      <c r="S21" s="2" t="str">
        <f t="shared" si="1"/>
        <v/>
      </c>
      <c r="T21" s="2" t="str">
        <f t="shared" si="0"/>
        <v/>
      </c>
    </row>
    <row r="22" spans="1:20" ht="20.25" customHeight="1">
      <c r="A22" s="6">
        <v>17</v>
      </c>
      <c r="B22" s="55" t="str">
        <f>IF(H22="","",取りまとめシート!$B$5)</f>
        <v/>
      </c>
      <c r="C22" s="77"/>
      <c r="D22" s="77"/>
      <c r="E22" s="78"/>
      <c r="F22" s="78"/>
      <c r="G22" s="78"/>
      <c r="H22" s="79"/>
      <c r="I22" s="96"/>
      <c r="J22" s="38" t="str">
        <f>IF(H22="","",DATEDIF(I22,設定!$A$4,"Y"))</f>
        <v/>
      </c>
      <c r="K22" s="38" t="str">
        <f>IF(H22="","",取りまとめシート!$C$5)</f>
        <v/>
      </c>
      <c r="L22" s="77"/>
      <c r="M22" s="88"/>
      <c r="N22" s="88"/>
      <c r="O22" s="77"/>
      <c r="P22" s="88"/>
      <c r="Q22" s="77"/>
      <c r="R22" s="99"/>
      <c r="S22" s="2" t="str">
        <f t="shared" si="1"/>
        <v/>
      </c>
      <c r="T22" s="2" t="str">
        <f t="shared" si="0"/>
        <v/>
      </c>
    </row>
    <row r="23" spans="1:20" ht="20.25" customHeight="1">
      <c r="A23" s="6">
        <v>18</v>
      </c>
      <c r="B23" s="55" t="str">
        <f>IF(H23="","",取りまとめシート!$B$5)</f>
        <v/>
      </c>
      <c r="C23" s="77"/>
      <c r="D23" s="77"/>
      <c r="E23" s="78"/>
      <c r="F23" s="78"/>
      <c r="G23" s="78"/>
      <c r="H23" s="79"/>
      <c r="I23" s="96"/>
      <c r="J23" s="38" t="str">
        <f>IF(H23="","",DATEDIF(I23,設定!$A$4,"Y"))</f>
        <v/>
      </c>
      <c r="K23" s="38" t="str">
        <f>IF(H23="","",取りまとめシート!$C$5)</f>
        <v/>
      </c>
      <c r="L23" s="77"/>
      <c r="M23" s="88"/>
      <c r="N23" s="88"/>
      <c r="O23" s="77"/>
      <c r="P23" s="88"/>
      <c r="Q23" s="77"/>
      <c r="R23" s="99"/>
      <c r="S23" s="2" t="str">
        <f t="shared" si="1"/>
        <v/>
      </c>
      <c r="T23" s="2" t="str">
        <f t="shared" si="0"/>
        <v/>
      </c>
    </row>
    <row r="24" spans="1:20" ht="20.25" customHeight="1">
      <c r="A24" s="6">
        <v>19</v>
      </c>
      <c r="B24" s="55" t="str">
        <f>IF(H24="","",取りまとめシート!$B$5)</f>
        <v/>
      </c>
      <c r="C24" s="77"/>
      <c r="D24" s="77"/>
      <c r="E24" s="78"/>
      <c r="F24" s="78"/>
      <c r="G24" s="78"/>
      <c r="H24" s="79"/>
      <c r="I24" s="96"/>
      <c r="J24" s="38" t="str">
        <f>IF(H24="","",DATEDIF(I24,設定!$A$4,"Y"))</f>
        <v/>
      </c>
      <c r="K24" s="38" t="str">
        <f>IF(H24="","",取りまとめシート!$C$5)</f>
        <v/>
      </c>
      <c r="L24" s="77"/>
      <c r="M24" s="88"/>
      <c r="N24" s="88"/>
      <c r="O24" s="77"/>
      <c r="P24" s="88"/>
      <c r="Q24" s="77"/>
      <c r="R24" s="99"/>
      <c r="S24" s="2" t="str">
        <f t="shared" si="1"/>
        <v/>
      </c>
      <c r="T24" s="2" t="str">
        <f t="shared" si="0"/>
        <v/>
      </c>
    </row>
    <row r="25" spans="1:20" ht="20.25" customHeight="1" thickBot="1">
      <c r="A25" s="6">
        <v>20</v>
      </c>
      <c r="B25" s="56" t="str">
        <f>IF(H25="","",取りまとめシート!$B$5)</f>
        <v/>
      </c>
      <c r="C25" s="80"/>
      <c r="D25" s="80"/>
      <c r="E25" s="81"/>
      <c r="F25" s="81"/>
      <c r="G25" s="81"/>
      <c r="H25" s="82"/>
      <c r="I25" s="97"/>
      <c r="J25" s="57" t="str">
        <f>IF(H25="","",DATEDIF(I25,設定!$A$4,"Y"))</f>
        <v/>
      </c>
      <c r="K25" s="57" t="str">
        <f>IF(H25="","",取りまとめシート!$C$5)</f>
        <v/>
      </c>
      <c r="L25" s="80"/>
      <c r="M25" s="92"/>
      <c r="N25" s="92"/>
      <c r="O25" s="80"/>
      <c r="P25" s="92"/>
      <c r="Q25" s="80"/>
      <c r="R25" s="100"/>
      <c r="S25" s="2" t="str">
        <f t="shared" si="1"/>
        <v/>
      </c>
      <c r="T25" s="2" t="str">
        <f t="shared" si="0"/>
        <v/>
      </c>
    </row>
    <row r="26" spans="1:20" ht="18" customHeight="1" thickTop="1">
      <c r="A26" s="1"/>
      <c r="B26" s="2"/>
      <c r="C26" s="2"/>
      <c r="D26" s="2"/>
      <c r="E26" s="2"/>
      <c r="F26" s="2"/>
      <c r="G26" s="2"/>
      <c r="H26" s="2"/>
    </row>
    <row r="27" spans="1:20" ht="18" customHeight="1">
      <c r="A27" s="1"/>
      <c r="B27" s="2"/>
      <c r="C27" s="2"/>
      <c r="D27" s="2"/>
      <c r="E27" s="2"/>
      <c r="F27" s="2"/>
      <c r="G27" s="2"/>
      <c r="H27" s="2"/>
    </row>
    <row r="28" spans="1:20" ht="18" customHeight="1">
      <c r="A28" s="1"/>
      <c r="B28" s="2"/>
      <c r="C28" s="2"/>
      <c r="D28" s="2"/>
      <c r="E28" s="2"/>
      <c r="F28" s="2"/>
      <c r="G28" s="2"/>
      <c r="H28" s="2"/>
    </row>
    <row r="29" spans="1:20" ht="18" customHeight="1">
      <c r="A29" s="1"/>
      <c r="B29" s="2"/>
      <c r="C29" s="2"/>
      <c r="D29" s="2"/>
      <c r="E29" s="2"/>
      <c r="F29" s="2"/>
      <c r="G29" s="2"/>
      <c r="H29" s="2"/>
    </row>
    <row r="30" spans="1:20" ht="18" customHeight="1">
      <c r="A30" s="1"/>
      <c r="B30" s="2"/>
      <c r="C30" s="2"/>
      <c r="D30" s="2"/>
      <c r="E30" s="2"/>
      <c r="F30" s="2"/>
      <c r="G30" s="2"/>
      <c r="H30" s="2"/>
      <c r="S30" s="1"/>
      <c r="T30" s="1"/>
    </row>
    <row r="31" spans="1:20" ht="18" customHeight="1">
      <c r="A31" s="1"/>
      <c r="B31" s="2"/>
      <c r="C31" s="2"/>
      <c r="D31" s="2"/>
      <c r="E31" s="2"/>
      <c r="F31" s="2"/>
      <c r="G31" s="2"/>
      <c r="H31" s="2"/>
      <c r="S31" s="1"/>
      <c r="T31" s="1"/>
    </row>
    <row r="32" spans="1:20" ht="18" customHeight="1">
      <c r="S32" s="1"/>
      <c r="T32" s="1"/>
    </row>
    <row r="33" spans="19:20" ht="18" customHeight="1">
      <c r="S33" s="1"/>
      <c r="T33" s="1"/>
    </row>
    <row r="34" spans="19:20" ht="18" customHeight="1">
      <c r="S34" s="1"/>
      <c r="T34" s="1"/>
    </row>
    <row r="35" spans="19:20" ht="18" customHeight="1">
      <c r="S35" s="1"/>
      <c r="T35" s="1"/>
    </row>
  </sheetData>
  <sheetProtection sheet="1" objects="1" scenarios="1"/>
  <mergeCells count="18">
    <mergeCell ref="A1:Q1"/>
    <mergeCell ref="A2:A3"/>
    <mergeCell ref="M4:N4"/>
    <mergeCell ref="O4:P4"/>
    <mergeCell ref="Q4:R4"/>
    <mergeCell ref="K4:K5"/>
    <mergeCell ref="L4:L5"/>
    <mergeCell ref="J4:J5"/>
    <mergeCell ref="H4:H5"/>
    <mergeCell ref="D4:D5"/>
    <mergeCell ref="C4:C5"/>
    <mergeCell ref="B4:B5"/>
    <mergeCell ref="A4:A5"/>
    <mergeCell ref="I4:I5"/>
    <mergeCell ref="E2:H3"/>
    <mergeCell ref="E4:E5"/>
    <mergeCell ref="F4:F5"/>
    <mergeCell ref="G4:G5"/>
  </mergeCells>
  <phoneticPr fontId="1"/>
  <conditionalFormatting sqref="C6:R25">
    <cfRule type="cellIs" dxfId="1" priority="1" operator="equal">
      <formula>""</formula>
    </cfRule>
  </conditionalFormatting>
  <dataValidations count="5">
    <dataValidation type="list" allowBlank="1" showInputMessage="1" showErrorMessage="1" sqref="C6:E25" xr:uid="{7BBDD5AD-09D7-47F7-A088-C8766E693B0A}">
      <formula1>"○"</formula1>
    </dataValidation>
    <dataValidation type="list" allowBlank="1" showInputMessage="1" showErrorMessage="1" sqref="F6:G25" xr:uid="{5293FB50-16E2-4CE0-B41C-76DC7E1D558E}">
      <formula1>"形,組手,形・組手"</formula1>
    </dataValidation>
    <dataValidation type="list" allowBlank="1" showInputMessage="1" showErrorMessage="1" sqref="M6:M25 O6:O25" xr:uid="{657CDE71-E3C3-41A3-A41F-51051EA2AADB}">
      <formula1>$S$6:$S$10</formula1>
    </dataValidation>
    <dataValidation type="list" allowBlank="1" showInputMessage="1" showErrorMessage="1" sqref="L6:L25" xr:uid="{4EE42410-5640-487E-A278-EADFBB05D22A}">
      <formula1>$T$6:$T$12</formula1>
    </dataValidation>
    <dataValidation type="list" allowBlank="1" showInputMessage="1" showErrorMessage="1" sqref="Q6:Q25" xr:uid="{8E79B7C5-2319-4507-ABB2-C114230041C1}">
      <formula1>$S$14:$S$18</formula1>
    </dataValidation>
  </dataValidations>
  <pageMargins left="0.25" right="0.25" top="0.75" bottom="0.75" header="0.3" footer="0.3"/>
  <pageSetup paperSize="9" scale="59"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249F6-8504-441E-A2F5-7D9ED5EBA1FA}">
  <sheetPr codeName="Sheet3">
    <tabColor rgb="FFFF0000"/>
    <pageSetUpPr fitToPage="1"/>
  </sheetPr>
  <dimension ref="A1:T31"/>
  <sheetViews>
    <sheetView topLeftCell="I4" workbookViewId="0">
      <selection activeCell="R10" sqref="R10"/>
    </sheetView>
  </sheetViews>
  <sheetFormatPr defaultColWidth="9" defaultRowHeight="18" customHeight="1"/>
  <cols>
    <col min="1" max="1" width="7.375" style="2" customWidth="1"/>
    <col min="2" max="4" width="13.125" style="1" customWidth="1"/>
    <col min="5" max="5" width="18.375" style="1" customWidth="1"/>
    <col min="6" max="9" width="15.75" style="14" customWidth="1"/>
    <col min="10" max="18" width="15.75" style="1" customWidth="1"/>
    <col min="19" max="19" width="13.375" style="1" hidden="1" customWidth="1"/>
    <col min="20" max="20" width="13.75" style="1" customWidth="1"/>
    <col min="21" max="16384" width="9" style="1"/>
  </cols>
  <sheetData>
    <row r="1" spans="1:20" ht="27" customHeight="1">
      <c r="A1" s="163" t="str">
        <f>設定!B4&amp;"　県主要大会参加確認表"</f>
        <v>令和8年度　県主要大会参加確認表</v>
      </c>
      <c r="B1" s="163"/>
      <c r="C1" s="163"/>
      <c r="D1" s="163"/>
      <c r="E1" s="163"/>
      <c r="F1" s="163"/>
      <c r="G1" s="163"/>
      <c r="H1" s="163"/>
      <c r="I1" s="163"/>
      <c r="J1" s="64"/>
      <c r="K1" s="64"/>
      <c r="L1" s="64"/>
      <c r="M1" s="64"/>
      <c r="N1" s="64"/>
      <c r="O1" s="64"/>
      <c r="P1" s="64"/>
      <c r="Q1" s="64"/>
      <c r="R1" s="64"/>
      <c r="S1" s="64"/>
      <c r="T1" s="64"/>
    </row>
    <row r="2" spans="1:20" ht="42" customHeight="1">
      <c r="A2" s="170" t="str">
        <f>設定!B4&amp;"　上期の県主要大会の参加可否を入力ください。
不明な場合は「不明」を入力ください。"</f>
        <v>令和8年度　上期の県主要大会の参加可否を入力ください。
不明な場合は「不明」を入力ください。</v>
      </c>
      <c r="B2" s="171"/>
      <c r="C2" s="171"/>
      <c r="D2" s="171"/>
      <c r="E2" s="171"/>
      <c r="F2" s="171"/>
      <c r="G2" s="171"/>
      <c r="H2" s="171"/>
      <c r="S2" s="2"/>
      <c r="T2" s="2"/>
    </row>
    <row r="3" spans="1:20" ht="10.9" customHeight="1" thickBot="1">
      <c r="A3" s="172"/>
      <c r="B3" s="172"/>
      <c r="C3" s="172"/>
      <c r="D3" s="172"/>
      <c r="E3" s="172"/>
      <c r="F3" s="172"/>
      <c r="G3" s="172"/>
      <c r="H3" s="172"/>
      <c r="S3" s="2">
        <f>COUNTA(F6:R25)</f>
        <v>0</v>
      </c>
      <c r="T3" s="2"/>
    </row>
    <row r="4" spans="1:20" s="2" customFormat="1" ht="40.15" customHeight="1" thickTop="1">
      <c r="A4" s="164" t="s">
        <v>26</v>
      </c>
      <c r="B4" s="166" t="s">
        <v>27</v>
      </c>
      <c r="C4" s="168" t="s">
        <v>33</v>
      </c>
      <c r="D4" s="142" t="s">
        <v>59</v>
      </c>
      <c r="E4" s="142" t="s">
        <v>60</v>
      </c>
      <c r="F4" s="116" t="s">
        <v>61</v>
      </c>
      <c r="G4" s="116" t="s">
        <v>62</v>
      </c>
      <c r="H4" s="65" t="s">
        <v>63</v>
      </c>
      <c r="I4" s="65" t="s">
        <v>64</v>
      </c>
      <c r="J4" s="117" t="s">
        <v>65</v>
      </c>
      <c r="K4" s="117" t="s">
        <v>66</v>
      </c>
      <c r="L4" s="69" t="s">
        <v>67</v>
      </c>
      <c r="M4" s="69" t="s">
        <v>68</v>
      </c>
      <c r="N4" s="69" t="s">
        <v>69</v>
      </c>
      <c r="O4" s="69" t="s">
        <v>70</v>
      </c>
      <c r="P4" s="69" t="s">
        <v>137</v>
      </c>
      <c r="Q4" s="69" t="s">
        <v>71</v>
      </c>
      <c r="R4" s="73" t="s">
        <v>72</v>
      </c>
    </row>
    <row r="5" spans="1:20" s="2" customFormat="1" ht="40.15" customHeight="1" thickBot="1">
      <c r="A5" s="165"/>
      <c r="B5" s="167"/>
      <c r="C5" s="169"/>
      <c r="D5" s="143"/>
      <c r="E5" s="143"/>
      <c r="F5" s="66">
        <v>46145</v>
      </c>
      <c r="G5" s="66">
        <v>46146</v>
      </c>
      <c r="H5" s="67">
        <v>46172</v>
      </c>
      <c r="I5" s="67">
        <v>46173</v>
      </c>
      <c r="J5" s="66">
        <v>46180</v>
      </c>
      <c r="K5" s="66">
        <v>46201</v>
      </c>
      <c r="L5" s="70">
        <v>46213</v>
      </c>
      <c r="M5" s="70">
        <v>46214</v>
      </c>
      <c r="N5" s="70">
        <v>46215</v>
      </c>
      <c r="O5" s="70">
        <v>46208</v>
      </c>
      <c r="P5" s="70">
        <v>46257</v>
      </c>
      <c r="Q5" s="70">
        <v>46287</v>
      </c>
      <c r="R5" s="68">
        <v>46340</v>
      </c>
    </row>
    <row r="6" spans="1:20" ht="21.75" customHeight="1" thickTop="1">
      <c r="A6" s="51">
        <v>1</v>
      </c>
      <c r="B6" s="102" t="str">
        <f>IF(C6="","",取りまとめシート!$B$5)</f>
        <v/>
      </c>
      <c r="C6" s="101" t="str">
        <f>IF(申込!H6="","",申込!H6)</f>
        <v/>
      </c>
      <c r="D6" s="37" t="str">
        <f>IF(申込!M6="","",申込!M6)</f>
        <v/>
      </c>
      <c r="E6" s="37" t="str">
        <f>IF(申込!O6="","",申込!O6)</f>
        <v/>
      </c>
      <c r="F6" s="83"/>
      <c r="G6" s="74"/>
      <c r="H6" s="84"/>
      <c r="I6" s="84"/>
      <c r="J6" s="84"/>
      <c r="K6" s="74"/>
      <c r="L6" s="75"/>
      <c r="M6" s="75"/>
      <c r="N6" s="75"/>
      <c r="O6" s="75"/>
      <c r="P6" s="85"/>
      <c r="Q6" s="106"/>
      <c r="R6" s="86"/>
    </row>
    <row r="7" spans="1:20" ht="21.75" customHeight="1">
      <c r="A7" s="6">
        <v>2</v>
      </c>
      <c r="B7" s="103" t="str">
        <f>IF(C7="","",取りまとめシート!$B$5)</f>
        <v/>
      </c>
      <c r="C7" s="59" t="str">
        <f>IF(申込!H7="","",申込!H7)</f>
        <v/>
      </c>
      <c r="D7" s="38" t="str">
        <f>IF(申込!M7="","",申込!M7)</f>
        <v/>
      </c>
      <c r="E7" s="38" t="str">
        <f>IF(申込!O7="","",申込!O7)</f>
        <v/>
      </c>
      <c r="F7" s="87"/>
      <c r="G7" s="77"/>
      <c r="H7" s="88"/>
      <c r="I7" s="88"/>
      <c r="J7" s="88"/>
      <c r="K7" s="77"/>
      <c r="L7" s="78"/>
      <c r="M7" s="78"/>
      <c r="N7" s="78"/>
      <c r="O7" s="78"/>
      <c r="P7" s="89"/>
      <c r="Q7" s="89"/>
      <c r="R7" s="90"/>
      <c r="S7" s="2"/>
      <c r="T7" s="2"/>
    </row>
    <row r="8" spans="1:20" ht="21.75" customHeight="1">
      <c r="A8" s="6">
        <v>3</v>
      </c>
      <c r="B8" s="103" t="str">
        <f>IF(C8="","",取りまとめシート!$B$5)</f>
        <v/>
      </c>
      <c r="C8" s="59" t="str">
        <f>IF(申込!H8="","",申込!H8)</f>
        <v/>
      </c>
      <c r="D8" s="38" t="str">
        <f>IF(申込!M8="","",申込!M8)</f>
        <v/>
      </c>
      <c r="E8" s="38" t="str">
        <f>IF(申込!O8="","",申込!O8)</f>
        <v/>
      </c>
      <c r="F8" s="87"/>
      <c r="G8" s="77"/>
      <c r="H8" s="88"/>
      <c r="I8" s="88"/>
      <c r="J8" s="88"/>
      <c r="K8" s="77"/>
      <c r="L8" s="78"/>
      <c r="M8" s="78"/>
      <c r="N8" s="78"/>
      <c r="O8" s="78"/>
      <c r="P8" s="89"/>
      <c r="Q8" s="89"/>
      <c r="R8" s="90"/>
      <c r="S8" s="3"/>
      <c r="T8" s="4"/>
    </row>
    <row r="9" spans="1:20" ht="21.75" customHeight="1">
      <c r="A9" s="6">
        <v>4</v>
      </c>
      <c r="B9" s="103" t="str">
        <f>IF(C9="","",取りまとめシート!$B$5)</f>
        <v/>
      </c>
      <c r="C9" s="59" t="str">
        <f>IF(申込!H9="","",申込!H9)</f>
        <v/>
      </c>
      <c r="D9" s="38" t="str">
        <f>IF(申込!M9="","",申込!M9)</f>
        <v/>
      </c>
      <c r="E9" s="38" t="str">
        <f>IF(申込!O9="","",申込!O9)</f>
        <v/>
      </c>
      <c r="F9" s="87"/>
      <c r="G9" s="77"/>
      <c r="H9" s="88"/>
      <c r="I9" s="88"/>
      <c r="J9" s="88"/>
      <c r="K9" s="77"/>
      <c r="L9" s="78"/>
      <c r="M9" s="78"/>
      <c r="N9" s="78"/>
      <c r="O9" s="78"/>
      <c r="P9" s="89"/>
      <c r="Q9" s="89"/>
      <c r="R9" s="90"/>
      <c r="S9" s="5"/>
      <c r="T9" s="4"/>
    </row>
    <row r="10" spans="1:20" ht="20.25" customHeight="1">
      <c r="A10" s="6">
        <v>5</v>
      </c>
      <c r="B10" s="103" t="str">
        <f>IF(C10="","",取りまとめシート!$B$5)</f>
        <v/>
      </c>
      <c r="C10" s="59" t="str">
        <f>IF(申込!H10="","",申込!H10)</f>
        <v/>
      </c>
      <c r="D10" s="38" t="str">
        <f>IF(申込!M10="","",申込!M10)</f>
        <v/>
      </c>
      <c r="E10" s="38" t="str">
        <f>IF(申込!O10="","",申込!O10)</f>
        <v/>
      </c>
      <c r="F10" s="87"/>
      <c r="G10" s="77"/>
      <c r="H10" s="88"/>
      <c r="I10" s="88"/>
      <c r="J10" s="88"/>
      <c r="K10" s="77"/>
      <c r="L10" s="78"/>
      <c r="M10" s="78"/>
      <c r="N10" s="78"/>
      <c r="O10" s="78"/>
      <c r="P10" s="89"/>
      <c r="Q10" s="89"/>
      <c r="R10" s="90"/>
      <c r="S10" s="2"/>
      <c r="T10" s="2" t="str">
        <f>IF(J6="〇",VLOOKUP(#REF!,$T$7:$T$9,2,0),"")</f>
        <v/>
      </c>
    </row>
    <row r="11" spans="1:20" s="2" customFormat="1" ht="20.25" customHeight="1">
      <c r="A11" s="6">
        <v>6</v>
      </c>
      <c r="B11" s="103" t="str">
        <f>IF(C11="","",取りまとめシート!$B$5)</f>
        <v/>
      </c>
      <c r="C11" s="59" t="str">
        <f>IF(申込!H11="","",申込!H11)</f>
        <v/>
      </c>
      <c r="D11" s="38" t="str">
        <f>IF(申込!M11="","",申込!M11)</f>
        <v/>
      </c>
      <c r="E11" s="38" t="str">
        <f>IF(申込!O11="","",申込!O11)</f>
        <v/>
      </c>
      <c r="F11" s="87"/>
      <c r="G11" s="77"/>
      <c r="H11" s="88"/>
      <c r="I11" s="88"/>
      <c r="J11" s="88"/>
      <c r="K11" s="77"/>
      <c r="L11" s="78"/>
      <c r="M11" s="78"/>
      <c r="N11" s="78"/>
      <c r="O11" s="78"/>
      <c r="P11" s="89"/>
      <c r="Q11" s="89"/>
      <c r="R11" s="90"/>
      <c r="T11" s="2" t="str">
        <f>IF(J7="〇",VLOOKUP(#REF!,$T$7:$T$9,2,0),"")</f>
        <v/>
      </c>
    </row>
    <row r="12" spans="1:20" s="2" customFormat="1" ht="20.25" customHeight="1">
      <c r="A12" s="6">
        <v>7</v>
      </c>
      <c r="B12" s="103" t="str">
        <f>IF(C12="","",取りまとめシート!$B$5)</f>
        <v/>
      </c>
      <c r="C12" s="59" t="str">
        <f>IF(申込!H12="","",申込!H12)</f>
        <v/>
      </c>
      <c r="D12" s="38" t="str">
        <f>IF(申込!M12="","",申込!M12)</f>
        <v/>
      </c>
      <c r="E12" s="38" t="str">
        <f>IF(申込!O12="","",申込!O12)</f>
        <v/>
      </c>
      <c r="F12" s="87"/>
      <c r="G12" s="77"/>
      <c r="H12" s="88"/>
      <c r="I12" s="88"/>
      <c r="J12" s="88"/>
      <c r="K12" s="77"/>
      <c r="L12" s="78"/>
      <c r="M12" s="78"/>
      <c r="N12" s="78"/>
      <c r="O12" s="78"/>
      <c r="P12" s="89"/>
      <c r="Q12" s="89"/>
      <c r="R12" s="90"/>
      <c r="T12" s="2" t="str">
        <f>IF(J8="〇",VLOOKUP(#REF!,$T$7:$T$9,2,0),"")</f>
        <v/>
      </c>
    </row>
    <row r="13" spans="1:20" ht="20.25" customHeight="1">
      <c r="A13" s="6">
        <v>8</v>
      </c>
      <c r="B13" s="103" t="str">
        <f>IF(C13="","",取りまとめシート!$B$5)</f>
        <v/>
      </c>
      <c r="C13" s="59" t="str">
        <f>IF(申込!H13="","",申込!H13)</f>
        <v/>
      </c>
      <c r="D13" s="38" t="str">
        <f>IF(申込!M13="","",申込!M13)</f>
        <v/>
      </c>
      <c r="E13" s="38" t="str">
        <f>IF(申込!O13="","",申込!O13)</f>
        <v/>
      </c>
      <c r="F13" s="87"/>
      <c r="G13" s="77"/>
      <c r="H13" s="88"/>
      <c r="I13" s="88"/>
      <c r="J13" s="88"/>
      <c r="K13" s="77"/>
      <c r="L13" s="78"/>
      <c r="M13" s="78"/>
      <c r="N13" s="78"/>
      <c r="O13" s="78"/>
      <c r="P13" s="89"/>
      <c r="Q13" s="89"/>
      <c r="R13" s="90"/>
      <c r="S13" s="2"/>
      <c r="T13" s="2" t="str">
        <f>IF(J9="〇",VLOOKUP(#REF!,$T$7:$T$9,2,0),"")</f>
        <v/>
      </c>
    </row>
    <row r="14" spans="1:20" ht="20.25" customHeight="1">
      <c r="A14" s="6">
        <v>9</v>
      </c>
      <c r="B14" s="103" t="str">
        <f>IF(C14="","",取りまとめシート!$B$5)</f>
        <v/>
      </c>
      <c r="C14" s="59" t="str">
        <f>IF(申込!H14="","",申込!H14)</f>
        <v/>
      </c>
      <c r="D14" s="38" t="str">
        <f>IF(申込!M14="","",申込!M14)</f>
        <v/>
      </c>
      <c r="E14" s="38" t="str">
        <f>IF(申込!O14="","",申込!O14)</f>
        <v/>
      </c>
      <c r="F14" s="87"/>
      <c r="G14" s="77"/>
      <c r="H14" s="88"/>
      <c r="I14" s="88"/>
      <c r="J14" s="88"/>
      <c r="K14" s="77"/>
      <c r="L14" s="78"/>
      <c r="M14" s="78"/>
      <c r="N14" s="78"/>
      <c r="O14" s="78"/>
      <c r="P14" s="89"/>
      <c r="Q14" s="89"/>
      <c r="R14" s="90"/>
      <c r="S14" s="2"/>
      <c r="T14" s="2" t="str">
        <f>IF(J10="〇",VLOOKUP(#REF!,$T$7:$T$9,2,0),"")</f>
        <v/>
      </c>
    </row>
    <row r="15" spans="1:20" ht="20.25" customHeight="1">
      <c r="A15" s="6">
        <v>10</v>
      </c>
      <c r="B15" s="103" t="str">
        <f>IF(C15="","",取りまとめシート!$B$5)</f>
        <v/>
      </c>
      <c r="C15" s="59" t="str">
        <f>IF(申込!H15="","",申込!H15)</f>
        <v/>
      </c>
      <c r="D15" s="38" t="str">
        <f>IF(申込!M15="","",申込!M15)</f>
        <v/>
      </c>
      <c r="E15" s="38" t="str">
        <f>IF(申込!O15="","",申込!O15)</f>
        <v/>
      </c>
      <c r="F15" s="87"/>
      <c r="G15" s="77"/>
      <c r="H15" s="88"/>
      <c r="I15" s="88"/>
      <c r="J15" s="88"/>
      <c r="K15" s="77"/>
      <c r="L15" s="78"/>
      <c r="M15" s="78"/>
      <c r="N15" s="78"/>
      <c r="O15" s="78"/>
      <c r="P15" s="89"/>
      <c r="Q15" s="89"/>
      <c r="R15" s="90"/>
      <c r="S15" s="2"/>
      <c r="T15" s="2" t="str">
        <f>IF(J11="〇",VLOOKUP(#REF!,$T$7:$T$9,2,0),"")</f>
        <v/>
      </c>
    </row>
    <row r="16" spans="1:20" ht="20.25" customHeight="1">
      <c r="A16" s="6">
        <v>11</v>
      </c>
      <c r="B16" s="103" t="str">
        <f>IF(C16="","",取りまとめシート!$B$5)</f>
        <v/>
      </c>
      <c r="C16" s="59" t="str">
        <f>IF(申込!H16="","",申込!H16)</f>
        <v/>
      </c>
      <c r="D16" s="38" t="str">
        <f>IF(申込!M16="","",申込!M16)</f>
        <v/>
      </c>
      <c r="E16" s="38" t="str">
        <f>IF(申込!O16="","",申込!O16)</f>
        <v/>
      </c>
      <c r="F16" s="87"/>
      <c r="G16" s="77"/>
      <c r="H16" s="88"/>
      <c r="I16" s="88"/>
      <c r="J16" s="88"/>
      <c r="K16" s="77"/>
      <c r="L16" s="78"/>
      <c r="M16" s="78"/>
      <c r="N16" s="78"/>
      <c r="O16" s="78"/>
      <c r="P16" s="89"/>
      <c r="Q16" s="89"/>
      <c r="R16" s="90"/>
      <c r="S16" s="2"/>
      <c r="T16" s="2" t="str">
        <f>IF(J12="〇",VLOOKUP(#REF!,$T$7:$T$9,2,0),"")</f>
        <v/>
      </c>
    </row>
    <row r="17" spans="1:20" ht="20.25" customHeight="1">
      <c r="A17" s="6">
        <v>12</v>
      </c>
      <c r="B17" s="103" t="str">
        <f>IF(C17="","",取りまとめシート!$B$5)</f>
        <v/>
      </c>
      <c r="C17" s="59" t="str">
        <f>IF(申込!H17="","",申込!H17)</f>
        <v/>
      </c>
      <c r="D17" s="38" t="str">
        <f>IF(申込!M17="","",申込!M17)</f>
        <v/>
      </c>
      <c r="E17" s="38" t="str">
        <f>IF(申込!O17="","",申込!O17)</f>
        <v/>
      </c>
      <c r="F17" s="87"/>
      <c r="G17" s="77"/>
      <c r="H17" s="88"/>
      <c r="I17" s="88"/>
      <c r="J17" s="88"/>
      <c r="K17" s="77"/>
      <c r="L17" s="78"/>
      <c r="M17" s="78"/>
      <c r="N17" s="78"/>
      <c r="O17" s="78"/>
      <c r="P17" s="89"/>
      <c r="Q17" s="89"/>
      <c r="R17" s="90"/>
      <c r="S17" s="2"/>
      <c r="T17" s="2" t="str">
        <f>IF(J13="〇",VLOOKUP(#REF!,$T$7:$T$9,2,0),"")</f>
        <v/>
      </c>
    </row>
    <row r="18" spans="1:20" ht="20.25" customHeight="1">
      <c r="A18" s="6">
        <v>13</v>
      </c>
      <c r="B18" s="103" t="str">
        <f>IF(C18="","",取りまとめシート!$B$5)</f>
        <v/>
      </c>
      <c r="C18" s="59" t="str">
        <f>IF(申込!H18="","",申込!H18)</f>
        <v/>
      </c>
      <c r="D18" s="38" t="str">
        <f>IF(申込!M18="","",申込!M18)</f>
        <v/>
      </c>
      <c r="E18" s="38" t="str">
        <f>IF(申込!O18="","",申込!O18)</f>
        <v/>
      </c>
      <c r="F18" s="87"/>
      <c r="G18" s="77"/>
      <c r="H18" s="88"/>
      <c r="I18" s="88"/>
      <c r="J18" s="88"/>
      <c r="K18" s="77"/>
      <c r="L18" s="78"/>
      <c r="M18" s="78"/>
      <c r="N18" s="78"/>
      <c r="O18" s="78"/>
      <c r="P18" s="89"/>
      <c r="Q18" s="89"/>
      <c r="R18" s="90"/>
      <c r="S18" s="2"/>
      <c r="T18" s="2" t="str">
        <f>IF(J14="〇",VLOOKUP(#REF!,$T$7:$T$9,2,0),"")</f>
        <v/>
      </c>
    </row>
    <row r="19" spans="1:20" ht="20.25" customHeight="1">
      <c r="A19" s="6">
        <v>14</v>
      </c>
      <c r="B19" s="103" t="str">
        <f>IF(C19="","",取りまとめシート!$B$5)</f>
        <v/>
      </c>
      <c r="C19" s="59" t="str">
        <f>IF(申込!H19="","",申込!H19)</f>
        <v/>
      </c>
      <c r="D19" s="38" t="str">
        <f>IF(申込!M19="","",申込!M19)</f>
        <v/>
      </c>
      <c r="E19" s="38" t="str">
        <f>IF(申込!O19="","",申込!O19)</f>
        <v/>
      </c>
      <c r="F19" s="87"/>
      <c r="G19" s="77"/>
      <c r="H19" s="88"/>
      <c r="I19" s="88"/>
      <c r="J19" s="88"/>
      <c r="K19" s="77"/>
      <c r="L19" s="78"/>
      <c r="M19" s="78"/>
      <c r="N19" s="78"/>
      <c r="O19" s="78"/>
      <c r="P19" s="89"/>
      <c r="Q19" s="89"/>
      <c r="R19" s="90"/>
      <c r="S19" s="2"/>
      <c r="T19" s="2" t="str">
        <f>IF(J15="〇",VLOOKUP(#REF!,$T$7:$T$9,2,0),"")</f>
        <v/>
      </c>
    </row>
    <row r="20" spans="1:20" ht="20.25" customHeight="1">
      <c r="A20" s="6">
        <v>15</v>
      </c>
      <c r="B20" s="103" t="str">
        <f>IF(C20="","",取りまとめシート!$B$5)</f>
        <v/>
      </c>
      <c r="C20" s="59" t="str">
        <f>IF(申込!H20="","",申込!H20)</f>
        <v/>
      </c>
      <c r="D20" s="38" t="str">
        <f>IF(申込!M20="","",申込!M20)</f>
        <v/>
      </c>
      <c r="E20" s="38" t="str">
        <f>IF(申込!O20="","",申込!O20)</f>
        <v/>
      </c>
      <c r="F20" s="87"/>
      <c r="G20" s="77"/>
      <c r="H20" s="88"/>
      <c r="I20" s="88"/>
      <c r="J20" s="88"/>
      <c r="K20" s="77"/>
      <c r="L20" s="78"/>
      <c r="M20" s="78"/>
      <c r="N20" s="78"/>
      <c r="O20" s="78"/>
      <c r="P20" s="89"/>
      <c r="Q20" s="89"/>
      <c r="R20" s="90"/>
      <c r="S20" s="2"/>
      <c r="T20" s="2" t="str">
        <f>IF(J16="〇",VLOOKUP(#REF!,$T$7:$T$9,2,0),"")</f>
        <v/>
      </c>
    </row>
    <row r="21" spans="1:20" ht="20.25" customHeight="1">
      <c r="A21" s="6">
        <v>16</v>
      </c>
      <c r="B21" s="103" t="str">
        <f>IF(C21="","",取りまとめシート!$B$5)</f>
        <v/>
      </c>
      <c r="C21" s="59" t="str">
        <f>IF(申込!H21="","",申込!H21)</f>
        <v/>
      </c>
      <c r="D21" s="38" t="str">
        <f>IF(申込!M21="","",申込!M21)</f>
        <v/>
      </c>
      <c r="E21" s="38" t="str">
        <f>IF(申込!O21="","",申込!O21)</f>
        <v/>
      </c>
      <c r="F21" s="87"/>
      <c r="G21" s="77"/>
      <c r="H21" s="88"/>
      <c r="I21" s="88"/>
      <c r="J21" s="88"/>
      <c r="K21" s="77"/>
      <c r="L21" s="78"/>
      <c r="M21" s="78"/>
      <c r="N21" s="78"/>
      <c r="O21" s="78"/>
      <c r="P21" s="89"/>
      <c r="Q21" s="89"/>
      <c r="R21" s="90"/>
      <c r="S21" s="2"/>
      <c r="T21" s="2" t="str">
        <f>IF(J17="〇",VLOOKUP(#REF!,$T$7:$T$9,2,0),"")</f>
        <v/>
      </c>
    </row>
    <row r="22" spans="1:20" ht="20.25" customHeight="1">
      <c r="A22" s="6">
        <v>17</v>
      </c>
      <c r="B22" s="103" t="str">
        <f>IF(C22="","",取りまとめシート!$B$5)</f>
        <v/>
      </c>
      <c r="C22" s="59" t="str">
        <f>IF(申込!H22="","",申込!H22)</f>
        <v/>
      </c>
      <c r="D22" s="38" t="str">
        <f>IF(申込!M22="","",申込!M22)</f>
        <v/>
      </c>
      <c r="E22" s="38" t="str">
        <f>IF(申込!O22="","",申込!O22)</f>
        <v/>
      </c>
      <c r="F22" s="87"/>
      <c r="G22" s="77"/>
      <c r="H22" s="88"/>
      <c r="I22" s="88"/>
      <c r="J22" s="88"/>
      <c r="K22" s="77"/>
      <c r="L22" s="78"/>
      <c r="M22" s="78"/>
      <c r="N22" s="78"/>
      <c r="O22" s="78"/>
      <c r="P22" s="89"/>
      <c r="Q22" s="89"/>
      <c r="R22" s="90"/>
      <c r="S22" s="2"/>
      <c r="T22" s="2" t="str">
        <f>IF(J18="〇",VLOOKUP(#REF!,$T$7:$T$9,2,0),"")</f>
        <v/>
      </c>
    </row>
    <row r="23" spans="1:20" ht="20.25" customHeight="1">
      <c r="A23" s="6">
        <v>18</v>
      </c>
      <c r="B23" s="103" t="str">
        <f>IF(C23="","",取りまとめシート!$B$5)</f>
        <v/>
      </c>
      <c r="C23" s="59" t="str">
        <f>IF(申込!H23="","",申込!H23)</f>
        <v/>
      </c>
      <c r="D23" s="38" t="str">
        <f>IF(申込!M23="","",申込!M23)</f>
        <v/>
      </c>
      <c r="E23" s="38" t="str">
        <f>IF(申込!O23="","",申込!O23)</f>
        <v/>
      </c>
      <c r="F23" s="87"/>
      <c r="G23" s="77"/>
      <c r="H23" s="88"/>
      <c r="I23" s="88"/>
      <c r="J23" s="88"/>
      <c r="K23" s="77"/>
      <c r="L23" s="78"/>
      <c r="M23" s="78"/>
      <c r="N23" s="78"/>
      <c r="O23" s="78"/>
      <c r="P23" s="89"/>
      <c r="Q23" s="89"/>
      <c r="R23" s="90"/>
      <c r="S23" s="2"/>
      <c r="T23" s="2" t="str">
        <f>IF(J19="〇",VLOOKUP(#REF!,$T$7:$T$9,2,0),"")</f>
        <v/>
      </c>
    </row>
    <row r="24" spans="1:20" ht="20.25" customHeight="1">
      <c r="A24" s="6">
        <v>19</v>
      </c>
      <c r="B24" s="103" t="str">
        <f>IF(C24="","",取りまとめシート!$B$5)</f>
        <v/>
      </c>
      <c r="C24" s="59" t="str">
        <f>IF(申込!H24="","",申込!H24)</f>
        <v/>
      </c>
      <c r="D24" s="38" t="str">
        <f>IF(申込!M24="","",申込!M24)</f>
        <v/>
      </c>
      <c r="E24" s="38" t="str">
        <f>IF(申込!O24="","",申込!O24)</f>
        <v/>
      </c>
      <c r="F24" s="87"/>
      <c r="G24" s="77"/>
      <c r="H24" s="88"/>
      <c r="I24" s="88"/>
      <c r="J24" s="88"/>
      <c r="K24" s="77"/>
      <c r="L24" s="78"/>
      <c r="M24" s="78"/>
      <c r="N24" s="78"/>
      <c r="O24" s="78"/>
      <c r="P24" s="89"/>
      <c r="Q24" s="89"/>
      <c r="R24" s="90"/>
      <c r="S24" s="2"/>
      <c r="T24" s="2" t="str">
        <f>IF(J20="〇",VLOOKUP(#REF!,$T$7:$T$9,2,0),"")</f>
        <v/>
      </c>
    </row>
    <row r="25" spans="1:20" ht="20.25" customHeight="1" thickBot="1">
      <c r="A25" s="105">
        <v>20</v>
      </c>
      <c r="B25" s="104" t="str">
        <f>IF(C25="","",取りまとめシート!$B$5)</f>
        <v/>
      </c>
      <c r="C25" s="60" t="str">
        <f>IF(申込!H25="","",申込!H25)</f>
        <v/>
      </c>
      <c r="D25" s="57" t="str">
        <f>IF(申込!M25="","",申込!M25)</f>
        <v/>
      </c>
      <c r="E25" s="57" t="str">
        <f>IF(申込!O25="","",申込!O25)</f>
        <v/>
      </c>
      <c r="F25" s="91"/>
      <c r="G25" s="80"/>
      <c r="H25" s="92"/>
      <c r="I25" s="92"/>
      <c r="J25" s="92"/>
      <c r="K25" s="80"/>
      <c r="L25" s="81"/>
      <c r="M25" s="81"/>
      <c r="N25" s="81"/>
      <c r="O25" s="81"/>
      <c r="P25" s="93"/>
      <c r="Q25" s="93"/>
      <c r="R25" s="94"/>
      <c r="S25" s="2"/>
      <c r="T25" s="2" t="str">
        <f>IF(J21="〇",VLOOKUP(#REF!,$T$7:$T$9,2,0),"")</f>
        <v/>
      </c>
    </row>
    <row r="26" spans="1:20" ht="18" customHeight="1" thickTop="1">
      <c r="A26" s="1"/>
      <c r="B26" s="2"/>
      <c r="C26" s="2"/>
      <c r="D26" s="2"/>
      <c r="E26" s="2"/>
    </row>
    <row r="27" spans="1:20" ht="18" customHeight="1">
      <c r="A27" s="1"/>
      <c r="B27" s="2"/>
      <c r="C27" s="2"/>
      <c r="D27" s="2"/>
      <c r="E27" s="2"/>
    </row>
    <row r="28" spans="1:20" ht="18" customHeight="1">
      <c r="A28" s="1"/>
      <c r="B28" s="2"/>
      <c r="C28" s="2"/>
      <c r="D28" s="2"/>
      <c r="E28" s="2"/>
    </row>
    <row r="29" spans="1:20" ht="18" customHeight="1">
      <c r="A29" s="1"/>
      <c r="B29" s="2"/>
      <c r="C29" s="2"/>
      <c r="D29" s="2"/>
      <c r="E29" s="2"/>
    </row>
    <row r="30" spans="1:20" ht="18" customHeight="1">
      <c r="A30" s="1"/>
      <c r="B30" s="2"/>
      <c r="C30" s="2"/>
      <c r="D30" s="2"/>
      <c r="E30" s="2"/>
    </row>
    <row r="31" spans="1:20" ht="18" customHeight="1">
      <c r="A31" s="1"/>
      <c r="B31" s="2"/>
      <c r="C31" s="2"/>
      <c r="D31" s="2"/>
      <c r="E31" s="2"/>
    </row>
  </sheetData>
  <mergeCells count="7">
    <mergeCell ref="A1:I1"/>
    <mergeCell ref="A4:A5"/>
    <mergeCell ref="B4:B5"/>
    <mergeCell ref="C4:C5"/>
    <mergeCell ref="D4:D5"/>
    <mergeCell ref="A2:H3"/>
    <mergeCell ref="E4:E5"/>
  </mergeCells>
  <phoneticPr fontId="15"/>
  <conditionalFormatting sqref="F6:R25">
    <cfRule type="cellIs" dxfId="0" priority="1" operator="equal">
      <formula>""</formula>
    </cfRule>
  </conditionalFormatting>
  <dataValidations count="1">
    <dataValidation type="list" allowBlank="1" showInputMessage="1" showErrorMessage="1" sqref="F6:R25" xr:uid="{353C3241-C504-45ED-A122-C6336922EE10}">
      <formula1>"○,×,不明"</formula1>
    </dataValidation>
  </dataValidations>
  <pageMargins left="0.25" right="0.25" top="0.75" bottom="0.75" header="0.3" footer="0.3"/>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D4538-6509-4C3A-8FE8-0FD08192FD53}">
  <sheetPr codeName="Sheet6"/>
  <dimension ref="A3:G61"/>
  <sheetViews>
    <sheetView workbookViewId="0">
      <selection activeCell="E5" sqref="E5"/>
    </sheetView>
  </sheetViews>
  <sheetFormatPr defaultRowHeight="13.5"/>
  <cols>
    <col min="1" max="1" width="15.125" customWidth="1"/>
    <col min="2" max="2" width="23.75" customWidth="1"/>
    <col min="3" max="3" width="15" style="19" customWidth="1"/>
    <col min="4" max="5" width="12.375" style="19" customWidth="1"/>
    <col min="6" max="6" width="24.75" customWidth="1"/>
    <col min="7" max="7" width="20.125" customWidth="1"/>
    <col min="8" max="9" width="15.25" customWidth="1"/>
  </cols>
  <sheetData>
    <row r="3" spans="1:7">
      <c r="A3" s="27" t="s">
        <v>73</v>
      </c>
      <c r="B3" s="27" t="s">
        <v>74</v>
      </c>
      <c r="C3" s="27" t="s">
        <v>5</v>
      </c>
      <c r="D3" s="29" t="s">
        <v>75</v>
      </c>
      <c r="E3" s="27" t="s">
        <v>76</v>
      </c>
      <c r="F3" s="27" t="s">
        <v>77</v>
      </c>
      <c r="G3" s="27" t="s">
        <v>78</v>
      </c>
    </row>
    <row r="4" spans="1:7">
      <c r="A4" s="63">
        <v>46137</v>
      </c>
      <c r="B4" s="28" t="s">
        <v>136</v>
      </c>
      <c r="C4" s="61" t="s">
        <v>79</v>
      </c>
      <c r="D4" s="30">
        <v>3000</v>
      </c>
      <c r="E4" s="31">
        <v>46122</v>
      </c>
      <c r="F4" s="32" t="s">
        <v>80</v>
      </c>
      <c r="G4" s="35" t="s">
        <v>81</v>
      </c>
    </row>
    <row r="5" spans="1:7">
      <c r="C5" s="61" t="s">
        <v>82</v>
      </c>
      <c r="D5" s="24" t="s">
        <v>83</v>
      </c>
      <c r="E5" s="23"/>
      <c r="F5" s="20"/>
    </row>
    <row r="6" spans="1:7">
      <c r="C6" s="61" t="s">
        <v>84</v>
      </c>
      <c r="D6" s="24">
        <v>2000</v>
      </c>
      <c r="E6" s="25"/>
      <c r="F6" s="20"/>
    </row>
    <row r="7" spans="1:7">
      <c r="C7" s="71" t="s">
        <v>85</v>
      </c>
      <c r="D7" s="24"/>
      <c r="E7" s="23"/>
      <c r="F7" s="20"/>
    </row>
    <row r="8" spans="1:7">
      <c r="C8" s="61" t="s">
        <v>86</v>
      </c>
      <c r="D8" s="23"/>
      <c r="E8" s="23"/>
      <c r="F8" s="20"/>
    </row>
    <row r="9" spans="1:7">
      <c r="C9" s="61" t="s">
        <v>87</v>
      </c>
      <c r="D9" s="23"/>
      <c r="E9" s="23"/>
      <c r="F9" s="20"/>
    </row>
    <row r="10" spans="1:7">
      <c r="C10" s="61" t="s">
        <v>88</v>
      </c>
      <c r="D10" s="23"/>
      <c r="E10" s="23"/>
      <c r="F10" s="20"/>
    </row>
    <row r="11" spans="1:7">
      <c r="C11" s="61" t="s">
        <v>89</v>
      </c>
      <c r="D11" s="23"/>
      <c r="E11" s="23"/>
      <c r="F11" s="20"/>
    </row>
    <row r="12" spans="1:7">
      <c r="C12" s="61" t="s">
        <v>90</v>
      </c>
      <c r="D12" s="23"/>
      <c r="E12" s="23"/>
      <c r="F12" s="20"/>
    </row>
    <row r="13" spans="1:7">
      <c r="C13" s="61" t="s">
        <v>91</v>
      </c>
      <c r="D13" s="23"/>
      <c r="E13" s="23"/>
      <c r="F13" s="20"/>
    </row>
    <row r="14" spans="1:7">
      <c r="C14" s="61" t="s">
        <v>92</v>
      </c>
      <c r="D14" s="23"/>
      <c r="E14" s="23"/>
      <c r="F14" s="20"/>
    </row>
    <row r="15" spans="1:7">
      <c r="C15" s="61" t="s">
        <v>93</v>
      </c>
      <c r="D15" s="23"/>
      <c r="E15" s="23"/>
      <c r="F15" s="20"/>
    </row>
    <row r="16" spans="1:7">
      <c r="C16" s="61" t="s">
        <v>94</v>
      </c>
      <c r="D16" s="23"/>
      <c r="E16" s="23"/>
      <c r="F16" s="20"/>
    </row>
    <row r="17" spans="3:6">
      <c r="C17" s="61" t="s">
        <v>95</v>
      </c>
      <c r="D17" s="23"/>
      <c r="E17" s="23"/>
      <c r="F17" s="20"/>
    </row>
    <row r="18" spans="3:6">
      <c r="C18" s="61" t="s">
        <v>96</v>
      </c>
      <c r="D18" s="23"/>
      <c r="E18" s="23"/>
      <c r="F18" s="20"/>
    </row>
    <row r="19" spans="3:6">
      <c r="C19" s="61" t="s">
        <v>97</v>
      </c>
      <c r="D19" s="23"/>
      <c r="E19" s="23"/>
      <c r="F19" s="20"/>
    </row>
    <row r="20" spans="3:6">
      <c r="C20" s="61" t="s">
        <v>98</v>
      </c>
      <c r="D20" s="23"/>
      <c r="E20" s="23"/>
      <c r="F20" s="20"/>
    </row>
    <row r="21" spans="3:6">
      <c r="C21" s="61" t="s">
        <v>99</v>
      </c>
      <c r="D21" s="23"/>
      <c r="E21" s="23"/>
      <c r="F21" s="20"/>
    </row>
    <row r="22" spans="3:6">
      <c r="C22" s="61" t="s">
        <v>100</v>
      </c>
      <c r="D22" s="23"/>
      <c r="E22" s="23"/>
      <c r="F22" s="20"/>
    </row>
    <row r="23" spans="3:6">
      <c r="C23" s="61" t="s">
        <v>101</v>
      </c>
      <c r="D23" s="23"/>
      <c r="E23" s="23"/>
      <c r="F23" s="20"/>
    </row>
    <row r="24" spans="3:6">
      <c r="C24" s="61" t="s">
        <v>102</v>
      </c>
      <c r="D24" s="23"/>
      <c r="E24" s="23"/>
      <c r="F24" s="20"/>
    </row>
    <row r="25" spans="3:6">
      <c r="C25" s="61" t="s">
        <v>103</v>
      </c>
      <c r="D25" s="23"/>
      <c r="E25" s="23"/>
      <c r="F25" s="20"/>
    </row>
    <row r="26" spans="3:6">
      <c r="C26" s="61" t="s">
        <v>104</v>
      </c>
      <c r="D26" s="23"/>
      <c r="E26" s="23"/>
      <c r="F26" s="20"/>
    </row>
    <row r="27" spans="3:6">
      <c r="C27" s="61" t="s">
        <v>105</v>
      </c>
      <c r="D27" s="23"/>
      <c r="E27" s="23"/>
      <c r="F27" s="20"/>
    </row>
    <row r="28" spans="3:6">
      <c r="C28" s="61" t="s">
        <v>106</v>
      </c>
      <c r="D28" s="23"/>
      <c r="E28" s="23"/>
      <c r="F28" s="20"/>
    </row>
    <row r="29" spans="3:6">
      <c r="C29" s="61" t="s">
        <v>107</v>
      </c>
      <c r="D29" s="23"/>
      <c r="E29" s="23"/>
      <c r="F29" s="20"/>
    </row>
    <row r="30" spans="3:6">
      <c r="C30" s="61" t="s">
        <v>108</v>
      </c>
      <c r="D30" s="23"/>
      <c r="E30" s="23"/>
      <c r="F30" s="20"/>
    </row>
    <row r="31" spans="3:6">
      <c r="C31" s="61" t="s">
        <v>109</v>
      </c>
      <c r="D31" s="23"/>
      <c r="E31" s="23"/>
      <c r="F31" s="20"/>
    </row>
    <row r="32" spans="3:6">
      <c r="C32" s="61" t="s">
        <v>110</v>
      </c>
      <c r="D32" s="23"/>
      <c r="E32" s="23"/>
      <c r="F32" s="20"/>
    </row>
    <row r="33" spans="3:6">
      <c r="C33" s="61" t="s">
        <v>111</v>
      </c>
      <c r="D33" s="23"/>
      <c r="E33" s="23"/>
      <c r="F33" s="20"/>
    </row>
    <row r="34" spans="3:6">
      <c r="C34" s="61" t="s">
        <v>112</v>
      </c>
      <c r="D34" s="23"/>
      <c r="E34" s="23"/>
      <c r="F34" s="20"/>
    </row>
    <row r="35" spans="3:6">
      <c r="C35" s="61" t="s">
        <v>113</v>
      </c>
      <c r="D35" s="23"/>
      <c r="E35" s="23"/>
      <c r="F35" s="20"/>
    </row>
    <row r="36" spans="3:6">
      <c r="C36" s="61" t="s">
        <v>114</v>
      </c>
      <c r="D36" s="23"/>
      <c r="E36" s="23"/>
      <c r="F36" s="20"/>
    </row>
    <row r="37" spans="3:6">
      <c r="C37" s="61" t="s">
        <v>115</v>
      </c>
      <c r="D37" s="23"/>
      <c r="E37" s="23"/>
      <c r="F37" s="20"/>
    </row>
    <row r="38" spans="3:6">
      <c r="C38" s="61" t="s">
        <v>116</v>
      </c>
      <c r="D38" s="23"/>
      <c r="E38" s="23"/>
      <c r="F38" s="20"/>
    </row>
    <row r="39" spans="3:6">
      <c r="C39" s="61" t="s">
        <v>117</v>
      </c>
      <c r="D39" s="23"/>
      <c r="E39" s="23"/>
      <c r="F39" s="20"/>
    </row>
    <row r="40" spans="3:6">
      <c r="C40" s="61" t="s">
        <v>118</v>
      </c>
      <c r="D40" s="23"/>
      <c r="E40" s="23"/>
      <c r="F40" s="20"/>
    </row>
    <row r="41" spans="3:6">
      <c r="C41" s="61" t="s">
        <v>119</v>
      </c>
      <c r="D41" s="23"/>
      <c r="E41" s="23"/>
      <c r="F41" s="20"/>
    </row>
    <row r="42" spans="3:6">
      <c r="C42" s="61" t="s">
        <v>120</v>
      </c>
      <c r="D42" s="23"/>
      <c r="E42" s="23"/>
      <c r="F42" s="20"/>
    </row>
    <row r="43" spans="3:6">
      <c r="C43" s="61" t="s">
        <v>121</v>
      </c>
      <c r="D43" s="23"/>
      <c r="E43" s="23"/>
      <c r="F43" s="20"/>
    </row>
    <row r="44" spans="3:6">
      <c r="C44" s="61" t="s">
        <v>122</v>
      </c>
      <c r="D44" s="23"/>
      <c r="E44" s="23"/>
      <c r="F44" s="20"/>
    </row>
    <row r="45" spans="3:6">
      <c r="C45" s="61" t="s">
        <v>123</v>
      </c>
      <c r="D45" s="23"/>
      <c r="E45" s="23"/>
      <c r="F45" s="20"/>
    </row>
    <row r="46" spans="3:6">
      <c r="C46" s="61" t="s">
        <v>124</v>
      </c>
      <c r="D46" s="23"/>
      <c r="E46" s="23"/>
      <c r="F46" s="20"/>
    </row>
    <row r="47" spans="3:6">
      <c r="C47" s="61" t="s">
        <v>125</v>
      </c>
      <c r="D47" s="23"/>
      <c r="E47" s="23"/>
      <c r="F47" s="20"/>
    </row>
    <row r="48" spans="3:6">
      <c r="C48" s="61" t="s">
        <v>126</v>
      </c>
      <c r="D48" s="23"/>
      <c r="E48" s="23"/>
      <c r="F48" s="20"/>
    </row>
    <row r="49" spans="3:6">
      <c r="C49" s="61" t="s">
        <v>127</v>
      </c>
      <c r="D49" s="23"/>
      <c r="E49" s="23"/>
      <c r="F49" s="20"/>
    </row>
    <row r="50" spans="3:6">
      <c r="C50" s="61" t="s">
        <v>128</v>
      </c>
      <c r="D50" s="23"/>
      <c r="E50" s="23"/>
      <c r="F50" s="20"/>
    </row>
    <row r="51" spans="3:6">
      <c r="C51" s="62" t="s">
        <v>129</v>
      </c>
      <c r="D51" s="23"/>
      <c r="E51" s="23"/>
      <c r="F51" s="20"/>
    </row>
    <row r="52" spans="3:6">
      <c r="C52" s="62" t="s">
        <v>130</v>
      </c>
      <c r="D52" s="23"/>
      <c r="E52" s="23"/>
      <c r="F52" s="20"/>
    </row>
    <row r="53" spans="3:6">
      <c r="C53" s="62" t="s">
        <v>131</v>
      </c>
      <c r="D53" s="23"/>
      <c r="E53" s="23"/>
      <c r="F53" s="20"/>
    </row>
    <row r="54" spans="3:6">
      <c r="C54" s="62" t="s">
        <v>132</v>
      </c>
    </row>
    <row r="55" spans="3:6">
      <c r="C55" s="72" t="s">
        <v>133</v>
      </c>
    </row>
    <row r="56" spans="3:6">
      <c r="C56" s="62" t="s">
        <v>134</v>
      </c>
    </row>
    <row r="57" spans="3:6">
      <c r="C57" s="62" t="s">
        <v>135</v>
      </c>
    </row>
    <row r="58" spans="3:6">
      <c r="C58" s="62"/>
    </row>
    <row r="59" spans="3:6">
      <c r="C59" s="62"/>
    </row>
    <row r="60" spans="3:6">
      <c r="C60" s="62"/>
    </row>
    <row r="61" spans="3:6">
      <c r="C61" s="62"/>
    </row>
  </sheetData>
  <phoneticPr fontId="1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取りまとめシート</vt:lpstr>
      <vt:lpstr>申込</vt:lpstr>
      <vt:lpstr>主要大会確認表</vt:lpstr>
      <vt:lpstr>設定</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審判部会 一般社団法人宮崎県空手道連盟</cp:lastModifiedBy>
  <cp:revision/>
  <dcterms:created xsi:type="dcterms:W3CDTF">2013-02-20T23:09:19Z</dcterms:created>
  <dcterms:modified xsi:type="dcterms:W3CDTF">2026-02-12T07:19:50Z</dcterms:modified>
  <cp:category/>
  <cp:contentStatus/>
</cp:coreProperties>
</file>